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5 - Polní cesta C 23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105 - Polní cesta C 23...'!$C$89:$K$465</definedName>
    <definedName name="_xlnm.Print_Area" localSheetId="1">'SO 105 - Polní cesta C 23...'!$C$4:$J$39,'SO 105 - Polní cesta C 23...'!$C$45:$J$71,'SO 105 - Polní cesta C 23...'!$C$77:$K$465</definedName>
    <definedName name="_xlnm.Print_Titles" localSheetId="1">'SO 105 - Polní cesta C 23...'!$89:$89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447"/>
  <c r="J37"/>
  <c r="J36"/>
  <c i="1" r="AY55"/>
  <c i="2" r="J35"/>
  <c i="1" r="AX55"/>
  <c i="2" r="BI463"/>
  <c r="BH463"/>
  <c r="BG463"/>
  <c r="BF463"/>
  <c r="T463"/>
  <c r="R463"/>
  <c r="P463"/>
  <c r="BI461"/>
  <c r="BH461"/>
  <c r="BG461"/>
  <c r="BF461"/>
  <c r="T461"/>
  <c r="R461"/>
  <c r="P461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J67"/>
  <c r="BI445"/>
  <c r="BH445"/>
  <c r="BG445"/>
  <c r="BF445"/>
  <c r="T445"/>
  <c r="T444"/>
  <c r="R445"/>
  <c r="R444"/>
  <c r="P445"/>
  <c r="P444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27"/>
  <c r="BH327"/>
  <c r="BG327"/>
  <c r="BF327"/>
  <c r="T327"/>
  <c r="R327"/>
  <c r="P327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5"/>
  <c r="BH305"/>
  <c r="BG305"/>
  <c r="BF305"/>
  <c r="T305"/>
  <c r="R305"/>
  <c r="P305"/>
  <c r="BI301"/>
  <c r="BH301"/>
  <c r="BG301"/>
  <c r="BF301"/>
  <c r="T301"/>
  <c r="R301"/>
  <c r="P301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17"/>
  <c r="BH217"/>
  <c r="BG217"/>
  <c r="BF217"/>
  <c r="T217"/>
  <c r="R217"/>
  <c r="P217"/>
  <c r="BI166"/>
  <c r="BH166"/>
  <c r="BG166"/>
  <c r="BF166"/>
  <c r="T166"/>
  <c r="R166"/>
  <c r="P166"/>
  <c r="BI160"/>
  <c r="BH160"/>
  <c r="BG160"/>
  <c r="BF160"/>
  <c r="T160"/>
  <c r="R160"/>
  <c r="P160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BK442"/>
  <c r="J386"/>
  <c r="J366"/>
  <c r="BK251"/>
  <c r="J160"/>
  <c r="J430"/>
  <c r="J461"/>
  <c r="J115"/>
  <c r="J421"/>
  <c r="J376"/>
  <c r="J319"/>
  <c r="BK249"/>
  <c r="J118"/>
  <c r="BK427"/>
  <c i="1" r="AS54"/>
  <c i="2" r="BK160"/>
  <c r="BK103"/>
  <c r="BK437"/>
  <c r="BK121"/>
  <c r="J450"/>
  <c r="J389"/>
  <c r="BK366"/>
  <c r="J311"/>
  <c r="BK228"/>
  <c r="BK109"/>
  <c r="J456"/>
  <c r="J463"/>
  <c r="BK118"/>
  <c r="BK389"/>
  <c r="J373"/>
  <c r="BK319"/>
  <c r="J246"/>
  <c r="J112"/>
  <c r="BK454"/>
  <c r="J231"/>
  <c r="BK439"/>
  <c r="J379"/>
  <c r="BK327"/>
  <c r="J301"/>
  <c r="J217"/>
  <c r="BK98"/>
  <c r="J445"/>
  <c r="J228"/>
  <c r="BK96"/>
  <c r="BK463"/>
  <c r="BK225"/>
  <c r="J427"/>
  <c r="BK379"/>
  <c r="J327"/>
  <c r="J251"/>
  <c r="J96"/>
  <c r="J439"/>
  <c r="BK217"/>
  <c r="J395"/>
  <c r="BK376"/>
  <c r="J305"/>
  <c r="J225"/>
  <c r="J93"/>
  <c r="J442"/>
  <c r="BK166"/>
  <c r="BK445"/>
  <c r="BK386"/>
  <c r="BK370"/>
  <c r="BK311"/>
  <c r="BK243"/>
  <c r="J106"/>
  <c r="J454"/>
  <c r="J243"/>
  <c r="BK112"/>
  <c r="BK456"/>
  <c r="J237"/>
  <c r="BK106"/>
  <c r="BK395"/>
  <c r="BK373"/>
  <c r="BK316"/>
  <c r="BK237"/>
  <c r="J121"/>
  <c r="J424"/>
  <c r="BK246"/>
  <c r="BK100"/>
  <c r="BK424"/>
  <c r="BK368"/>
  <c r="J316"/>
  <c r="BK234"/>
  <c r="J100"/>
  <c r="BK421"/>
  <c r="J249"/>
  <c r="J98"/>
  <c r="J392"/>
  <c r="J368"/>
  <c r="BK305"/>
  <c r="BK231"/>
  <c r="BK115"/>
  <c r="BK461"/>
  <c r="BK450"/>
  <c r="J103"/>
  <c r="BK452"/>
  <c r="BK430"/>
  <c r="BK93"/>
  <c r="BK392"/>
  <c r="J370"/>
  <c r="BK301"/>
  <c r="J166"/>
  <c r="J437"/>
  <c r="J452"/>
  <c r="J234"/>
  <c r="J109"/>
  <c l="1" r="R326"/>
  <c r="R92"/>
  <c r="T378"/>
  <c r="R420"/>
  <c r="P436"/>
  <c r="BK449"/>
  <c r="J449"/>
  <c r="J69"/>
  <c r="BK460"/>
  <c r="J460"/>
  <c r="J70"/>
  <c r="T326"/>
  <c r="T92"/>
  <c r="R378"/>
  <c r="P420"/>
  <c r="R449"/>
  <c r="P460"/>
  <c r="P326"/>
  <c r="P92"/>
  <c r="P91"/>
  <c r="P378"/>
  <c r="T420"/>
  <c r="R436"/>
  <c r="T449"/>
  <c r="R460"/>
  <c r="BK326"/>
  <c r="J326"/>
  <c r="J62"/>
  <c r="BK378"/>
  <c r="J378"/>
  <c r="J63"/>
  <c r="BK420"/>
  <c r="J420"/>
  <c r="J64"/>
  <c r="BK436"/>
  <c r="J436"/>
  <c r="J65"/>
  <c r="T436"/>
  <c r="P449"/>
  <c r="P448"/>
  <c r="T460"/>
  <c r="BK444"/>
  <c r="J444"/>
  <c r="J66"/>
  <c r="BK92"/>
  <c r="BK91"/>
  <c r="J91"/>
  <c r="J60"/>
  <c r="E48"/>
  <c r="F55"/>
  <c r="BE93"/>
  <c r="BE98"/>
  <c r="BE103"/>
  <c r="BE109"/>
  <c r="BE115"/>
  <c r="BE121"/>
  <c r="BE160"/>
  <c r="BE166"/>
  <c r="BE225"/>
  <c r="BE234"/>
  <c r="BE237"/>
  <c r="BE243"/>
  <c r="BE450"/>
  <c r="BE461"/>
  <c r="BE430"/>
  <c r="BE442"/>
  <c r="BE445"/>
  <c r="BE452"/>
  <c r="BE454"/>
  <c r="BE456"/>
  <c r="BE463"/>
  <c r="J52"/>
  <c r="BE96"/>
  <c r="BE100"/>
  <c r="BE106"/>
  <c r="BE112"/>
  <c r="BE118"/>
  <c r="BE217"/>
  <c r="BE228"/>
  <c r="BE231"/>
  <c r="BE246"/>
  <c r="BE249"/>
  <c r="BE251"/>
  <c r="BE301"/>
  <c r="BE305"/>
  <c r="BE311"/>
  <c r="BE316"/>
  <c r="BE319"/>
  <c r="BE327"/>
  <c r="BE366"/>
  <c r="BE368"/>
  <c r="BE370"/>
  <c r="BE373"/>
  <c r="BE376"/>
  <c r="BE379"/>
  <c r="BE386"/>
  <c r="BE389"/>
  <c r="BE392"/>
  <c r="BE395"/>
  <c r="BE421"/>
  <c r="BE424"/>
  <c r="BE427"/>
  <c r="BE437"/>
  <c r="BE439"/>
  <c r="J34"/>
  <c i="1" r="AW55"/>
  <c i="2" r="F37"/>
  <c i="1" r="BD55"/>
  <c r="BD54"/>
  <c r="W33"/>
  <c i="2" r="F36"/>
  <c i="1" r="BC55"/>
  <c r="BC54"/>
  <c r="W32"/>
  <c i="2" r="F35"/>
  <c i="1" r="BB55"/>
  <c r="BB54"/>
  <c r="W31"/>
  <c i="2" r="F34"/>
  <c i="1" r="BA55"/>
  <c r="BA54"/>
  <c r="W30"/>
  <c i="2" l="1" r="T91"/>
  <c r="P90"/>
  <c i="1" r="AU55"/>
  <c i="2" r="R91"/>
  <c r="R448"/>
  <c r="R90"/>
  <c r="T448"/>
  <c r="T90"/>
  <c r="BK448"/>
  <c r="J448"/>
  <c r="J68"/>
  <c r="J92"/>
  <c r="J61"/>
  <c i="1" r="AU54"/>
  <c r="AX54"/>
  <c i="2" r="F33"/>
  <c i="1" r="AZ55"/>
  <c r="AZ54"/>
  <c r="AV54"/>
  <c r="AK29"/>
  <c r="AY54"/>
  <c r="AW54"/>
  <c r="AK30"/>
  <c i="2" r="J33"/>
  <c i="1" r="AV55"/>
  <c r="AT55"/>
  <c i="2" l="1" r="BK90"/>
  <c r="J90"/>
  <c r="J59"/>
  <c i="1" r="W29"/>
  <c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<sst xmlns="http://schemas.openxmlformats.org/spreadsheetml/2006/main">
  <si>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</si>
  <si>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</si>
  <si>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</si>
  <si>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</si>
  <si>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</si>
  <si>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{17cdb9d6-9282-4cf5-ba81-8d93952f79fc}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</si>
  <si>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</si>
  <si>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</si>
  <si>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</si>
  <si>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</si>
  <si>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</si>
  <si>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</si>
  <si>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</si>
  <si>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</si>
  <si>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PK-18-4001-C23(25)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</si>
  <si>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</si>
  <si>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</si>
  <si>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SO 105 - Realizace společných zařízení, k.ú. Klášterec nad Orlicí - C23</t>
  </si>
  <si>
    <t>KSO:</t>
  </si>
  <si>
    <t>822 29</t>
  </si>
  <si>
    <t>CC-CZ:</t>
  </si>
  <si>
    <t>21121</t>
  </si>
  <si>
    <t>Místo:</t>
  </si>
  <si>
    <t>Klášterec nad Orlicí</t>
  </si>
  <si>
    <t>Datum:</t>
  </si>
  <si>
    <t>17. 6. 2025</t>
  </si>
  <si>
    <t>Zadavatel:</t>
  </si>
  <si>
    <t>IČ:</t>
  </si>
  <si>
    <t>012 12 774</t>
  </si>
  <si>
    <t>ČR, Státní pozemkový úřad pro Pardubický kraj</t>
  </si>
  <si>
    <t>DIČ:</t>
  </si>
  <si>
    <t/>
  </si>
  <si>
    <t>Účastník:</t>
  </si>
  <si>
    <t>Vyplň údaj</t>
  </si>
  <si>
    <t>Projektant:</t>
  </si>
  <si>
    <t>274 82 456</t>
  </si>
  <si>
    <t>PK Adamec, s.r.o., Komenského 42, 56151 Letohrad</t>
  </si>
  <si>
    <t>True</t>
  </si>
  <si>
    <t>Zpracovatel:</t>
  </si>
  <si>
    <t>Adamec Jiří, tel. 608 878 955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</si>
  <si>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</si>
  <si>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</si>
  <si>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</si>
  <si>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</si>
  <si>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</si>
  <si>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</si>
  <si>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</si>
  <si>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</si>
  <si>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</si>
  <si>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</si>
  <si>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</si>
  <si>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</si>
  <si>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</si>
  <si>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</si>
  <si>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</si>
  <si>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</si>
  <si>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</si>
  <si>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</si>
  <si>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</si>
  <si>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</si>
  <si>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</si>
  <si>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</si>
  <si>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</si>
  <si>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</si>
  <si>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</si>
  <si>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</si>
  <si>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</si>
  <si>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</si>
  <si>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</si>
  <si>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</si>
  <si>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</si>
  <si>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</si>
  <si>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</si>
  <si>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</si>
  <si>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</si>
  <si>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</si>
  <si>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</si>
  <si>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</si>
  <si>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</si>
  <si>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</si>
  <si>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</si>
  <si>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105</t>
  </si>
  <si>
    <t>Polní cesta C 23, typ B - v části Holý vrch</t>
  </si>
  <si>
    <t>STA</t>
  </si>
  <si>
    <t>1</t>
  </si>
  <si>
    <t>{20d92142-d40e-45e0-8d58-abff62416121}</t>
  </si>
  <si>
    <t>2</t>
  </si>
  <si>
    <t>KRYCÍ LIST SOUPISU PRACÍ</t>
  </si>
  <si>
    <t>Objekt:</t>
  </si>
  <si>
    <t>SO 105 - Polní cesta C 23, typ B - v části Holý vrch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</si>
  <si>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</si>
  <si>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</si>
  <si>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</si>
  <si>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</si>
  <si>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</si>
  <si>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</si>
  <si>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</si>
  <si>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5 - Komunikace</t>
  </si>
  <si>
    <t xml:space="preserve">    9 - Ostatní konstrukce a práce-bourání</t>
  </si>
  <si>
    <t xml:space="preserve">    997 - Přesun sutě</t>
  </si>
  <si>
    <t xml:space="preserve">    998 - Přesun hmot</t>
  </si>
  <si>
    <t>M - Práce a dodávky M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</si>
  <si>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</si>
  <si>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</si>
  <si>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</si>
  <si>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</si>
  <si>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</si>
  <si>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</si>
  <si>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</si>
  <si>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</si>
  <si>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</si>
  <si>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</si>
  <si>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</si>
  <si>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</si>
  <si>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</si>
  <si>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</si>
  <si>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</si>
  <si>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</si>
  <si>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</si>
  <si>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</si>
  <si>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</si>
  <si>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</si>
  <si>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</si>
  <si>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184818112A</t>
  </si>
  <si>
    <t>Vyvětvení a tvarový ořez dřevin s úpravou koruny při výšce stromu do 25 m</t>
  </si>
  <si>
    <t>kus</t>
  </si>
  <si>
    <t>vlastní dle zkušenosti</t>
  </si>
  <si>
    <t>4</t>
  </si>
  <si>
    <t>-531143972</t>
  </si>
  <si>
    <t>VV</t>
  </si>
  <si>
    <t xml:space="preserve">"km 0,00 - 0,540   a   0595-0,854"                 ((5+17) + (15+22)) *3</t>
  </si>
  <si>
    <t>listnaté a jehličnaté - průměr 3 větve na 1 stromu</t>
  </si>
  <si>
    <t>111211231A</t>
  </si>
  <si>
    <t>Snesení větví stromů na hromady nebo naložení na dopravní prostředek listnatých v rovině nebo ve svahu do 1:3, průměru kmene do 50 cm</t>
  </si>
  <si>
    <t>-1613833995</t>
  </si>
  <si>
    <t xml:space="preserve">"km 0,00 - 0,540   a   0595-0,854"                ((15+5)+(15+7)) * 3</t>
  </si>
  <si>
    <t>3</t>
  </si>
  <si>
    <t>111211211B</t>
  </si>
  <si>
    <t>Snesení větví stromů na hromady nebo naložení na dopravní prostředek jehličnatých v rovině nebo ve svahu do 1:3, průměru kmene do 50 cm</t>
  </si>
  <si>
    <t>177581187</t>
  </si>
  <si>
    <t xml:space="preserve">"km 0,00 - 0,540   a   0595-0,854"                ((2)+(15)) * 3</t>
  </si>
  <si>
    <t>162201411</t>
  </si>
  <si>
    <t>Vodorovné přemístění větví, kmenů nebo pařezů s naložením, složením a dopravou do 1000 m kmenů stromů listnatých, průměru přes 100 do 300 mm</t>
  </si>
  <si>
    <t>CS ÚRS 2025 01</t>
  </si>
  <si>
    <t>-1037156310</t>
  </si>
  <si>
    <t>Online PSC</t>
  </si>
  <si>
    <t>https://podminky.urs.cz/item/CS_URS_2025_01/162201411</t>
  </si>
  <si>
    <t xml:space="preserve">"km 0,00 - 0,540   a   0595-0,854"                ((15)+(15)) * 3</t>
  </si>
  <si>
    <t>5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</si>
  <si>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</si>
  <si>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</si>
  <si>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1602325839</t>
  </si>
  <si>
    <t>https://podminky.urs.cz/item/CS_URS_2025_01/162301931</t>
  </si>
  <si>
    <t>90*14</t>
  </si>
  <si>
    <t>6</t>
  </si>
  <si>
    <t>162201412</t>
  </si>
  <si>
    <t>Vodorovné přemístění větví, kmenů nebo pařezů s naložením, složením a dopravou do 1000 m kmenů stromů listnatých, průměru přes 300 do 500 mm</t>
  </si>
  <si>
    <t>1537472780</t>
  </si>
  <si>
    <t>https://podminky.urs.cz/item/CS_URS_2025_01/162201412</t>
  </si>
  <si>
    <t xml:space="preserve">"km 0,00 - 0,540   a   0595-0,854"                ((5)+(7)) * 3</t>
  </si>
  <si>
    <t>7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</si>
  <si>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</si>
  <si>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</si>
  <si>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528617047</t>
  </si>
  <si>
    <t>https://podminky.urs.cz/item/CS_URS_2025_01/162301932</t>
  </si>
  <si>
    <t>36*14</t>
  </si>
  <si>
    <t>8</t>
  </si>
  <si>
    <t>162201405</t>
  </si>
  <si>
    <t>Vodorovné přemístění větví, kmenů nebo pařezů s naložením, složením a dopravou do 1000 m větví stromů jehličnatých, průměru kmene přes 100 do 300 mm</t>
  </si>
  <si>
    <t>-319704191</t>
  </si>
  <si>
    <t>https://podminky.urs.cz/item/CS_URS_2025_01/162201405</t>
  </si>
  <si>
    <t>9</t>
  </si>
  <si>
    <t>1562083777</t>
  </si>
  <si>
    <t>51*3</t>
  </si>
  <si>
    <t>10</t>
  </si>
  <si>
    <t>16220-1</t>
  </si>
  <si>
    <t xml:space="preserve">Poplatek za uložení větví na recyklační skládce (skládkovné) </t>
  </si>
  <si>
    <t>vlastní dle zkušeností</t>
  </si>
  <si>
    <t>-931990652</t>
  </si>
  <si>
    <t>listnaté a jehličnaté</t>
  </si>
  <si>
    <t>11</t>
  </si>
  <si>
    <t>121103111</t>
  </si>
  <si>
    <t>Skrývka zemin schopných zúrodnění v rovině a ve sklonu do 1:5</t>
  </si>
  <si>
    <t>m3</t>
  </si>
  <si>
    <t>-2113350172</t>
  </si>
  <si>
    <t>https://podminky.urs.cz/item/CS_URS_2025_01/121103111</t>
  </si>
  <si>
    <t xml:space="preserve">"Km 0,000"          (7,5)            * (0,5+0,5)*0,15</t>
  </si>
  <si>
    <t xml:space="preserve">"Km 0,015"          (7,5 +7,5)   *(2,4+0,5)*0,15</t>
  </si>
  <si>
    <t xml:space="preserve">"Km 0,030"          (7,5 +15,0)  *(2,0+0,0)*0,15</t>
  </si>
  <si>
    <t xml:space="preserve">"Km 0,060"          (15,0 +15,0) * (1,0+1,0)*0,15</t>
  </si>
  <si>
    <t xml:space="preserve">"Km 0,090"          (15,0 +15,0) * (1,3+0,8)*0,15</t>
  </si>
  <si>
    <t xml:space="preserve">"Km 0,120"          (15,0 +16,5) * (1,2+0,5)*0,15</t>
  </si>
  <si>
    <t xml:space="preserve">"Km 0,153"          (16,5 + 11) *  (2,5+0,6)*0,15</t>
  </si>
  <si>
    <t xml:space="preserve">"Km 0,175"          (11,0 + 12,5) * (0,5+0,5)*0,15</t>
  </si>
  <si>
    <t xml:space="preserve">"Km 0,200"          (12,5 + 12,5) *(1,6+0,3)*0,15</t>
  </si>
  <si>
    <t xml:space="preserve">"Km 0,225"          (12,5 + 12,5) * (2,2+0,3)*0,15</t>
  </si>
  <si>
    <t xml:space="preserve">"Km 0,250"          (12,5 + 12,5) * (4,2+0,5) *0,15</t>
  </si>
  <si>
    <t xml:space="preserve">"Km 0,275"          (12,5 + 12,5) * (1,8+0,5)*0,15</t>
  </si>
  <si>
    <t xml:space="preserve">"Km 0,300"          (12,5 + 11,0) * (2,2+0,2)*0,15</t>
  </si>
  <si>
    <t xml:space="preserve">"Km 0,322"          (11,0 + 11,0) * (2,0+0,3)*0,15</t>
  </si>
  <si>
    <t xml:space="preserve">"Km 0,344"          (11,0 + 8,975) * (3,0+0) *0,15</t>
  </si>
  <si>
    <t xml:space="preserve">"Km 0,36195"     (8,975 + 14,025) *(2,0+0,7)*0,15</t>
  </si>
  <si>
    <t xml:space="preserve">"Km 0,390"         (14,025+15,0 ) * (1,3+1,0)*0,15</t>
  </si>
  <si>
    <t xml:space="preserve">"Km 0,420"         (15,0+15,0 ) * (2,0+0,0)*0,15</t>
  </si>
  <si>
    <t xml:space="preserve">"Km 0,450"         (15,0+15,0 ) * (1,1+0,5)*0,15</t>
  </si>
  <si>
    <t xml:space="preserve">"Km 0,480"         (15,0+15,0 ) * (2,2+0,3)*0,15</t>
  </si>
  <si>
    <t xml:space="preserve">"Km 0,510"         (15,0+15,0 ) * (1,7+0,4)*0,15</t>
  </si>
  <si>
    <t xml:space="preserve">"Km 0,540"         (15,0+15,0 ) * (1,2+0,7)*0,15</t>
  </si>
  <si>
    <t xml:space="preserve">"Km 0,570"         (15,0+12,5 ) * (1,4+0,6)*0,15</t>
  </si>
  <si>
    <t xml:space="preserve">"Km 0,595"         (12,5+ 7,5 ) * (3,4+1,1) *0,15</t>
  </si>
  <si>
    <t xml:space="preserve">"Km 0,610"         ( 7,5 +10,0 ) * (4,1+0,3) * 0,15</t>
  </si>
  <si>
    <t xml:space="preserve">"Km 0,630"         ( 10,0 +10,0 ) * (1,8+0,7)*0,15</t>
  </si>
  <si>
    <t xml:space="preserve">"Km 0,650"         ( 10,0 +10,0 ) * (1,0+2,8)*0,15</t>
  </si>
  <si>
    <t xml:space="preserve">"Km 0,670"         ( 10,0 +10,0 ) * (1,4+0,6)*0,15</t>
  </si>
  <si>
    <t xml:space="preserve">"Km 0,690"         ( 10,0 +10,0 ) *(1,5+0,5)*0,15</t>
  </si>
  <si>
    <t xml:space="preserve">"Km 0,710"         ( 10,0 +11,0 ) * (1,1+1,0)*0,15</t>
  </si>
  <si>
    <t xml:space="preserve">"Km 0,732"         ( 11,0 +14,0 ) * (3,2+0,4)*0,15</t>
  </si>
  <si>
    <t xml:space="preserve">"Km 0,760"         ( 14,0 +12,5 ) * (1,8+1,0)*0,15</t>
  </si>
  <si>
    <t xml:space="preserve">"Km 0,785"         ( 12,5 +12,5 ) * (2,2+0,4)*0,15</t>
  </si>
  <si>
    <t xml:space="preserve">"Km 0,810"         ( 12,5 +11,0 ) * (3,5+0,7)*0,15</t>
  </si>
  <si>
    <t xml:space="preserve">"Km 0,832"         ( 11,0 +11,0 ) * (1,1+0,75)*0,15</t>
  </si>
  <si>
    <t xml:space="preserve">"Km 0,854"        ( 11,0             ) * (0,4+0,5)*0,15</t>
  </si>
  <si>
    <t>Součet</t>
  </si>
  <si>
    <t>122211101</t>
  </si>
  <si>
    <t>Odkopávky a prokopávky ručně zapažené i nezapažené v hornině třídy těžitelnosti I skupiny 3</t>
  </si>
  <si>
    <t>1164494997</t>
  </si>
  <si>
    <t>https://podminky.urs.cz/item/CS_URS_2025_01/122211101</t>
  </si>
  <si>
    <t xml:space="preserve">kolem  kořenú stromů</t>
  </si>
  <si>
    <t xml:space="preserve">"zářez"                      (0,3*0,3)*(4 *59)</t>
  </si>
  <si>
    <t xml:space="preserve">"odkopávky"           (0,3*0,4)* (4 *59)</t>
  </si>
  <si>
    <t>13</t>
  </si>
  <si>
    <t>122251105</t>
  </si>
  <si>
    <t>Odkopávky a prokopávky nezapažené strojně v hornině třídy těžitelnosti I skupiny 3 přes 500 do 1 000 m3</t>
  </si>
  <si>
    <t>-849961176</t>
  </si>
  <si>
    <t>https://podminky.urs.cz/item/CS_URS_2025_01/122251105</t>
  </si>
  <si>
    <t>KOM - zářez</t>
  </si>
  <si>
    <t xml:space="preserve">"Km 0,000"          (7,5)            * 4,54*2/3</t>
  </si>
  <si>
    <t xml:space="preserve">"Km 0,015"          (7,5 +7,5)   * 0,90</t>
  </si>
  <si>
    <t xml:space="preserve">"Km 0,030"          (7,5 +15,0)  * 0,09</t>
  </si>
  <si>
    <t xml:space="preserve">"Km 0,060"          (15,0 +15,0) * 0,25</t>
  </si>
  <si>
    <t xml:space="preserve">"Km 0,090"          (15,0 +15,0) * 0,17</t>
  </si>
  <si>
    <t xml:space="preserve">"Km 0,120"          (15,0 +16,5) * 0,09</t>
  </si>
  <si>
    <t xml:space="preserve">"Km 0,153"          (16,5 + 11) * 0,44</t>
  </si>
  <si>
    <t xml:space="preserve">"Km 0,175"          (11,0 + 12,5) * 0,02</t>
  </si>
  <si>
    <t xml:space="preserve">"Km 0,200"          (12,5 + 12,5) * 0,08</t>
  </si>
  <si>
    <t xml:space="preserve">"Km 0,225"          (12,5 + 12,5) * 0,03</t>
  </si>
  <si>
    <t xml:space="preserve">"Km 0,250"          (12,5 + 12,5) * 0,52</t>
  </si>
  <si>
    <t xml:space="preserve">"Km 0,275"          (12,5 + 12,5) * 0,10</t>
  </si>
  <si>
    <t xml:space="preserve">"Km 0,300"          (12,5 + 11,0) * 0,00</t>
  </si>
  <si>
    <t xml:space="preserve">"Km 0,322"          (11,0 + 11,0) * 0,06</t>
  </si>
  <si>
    <t xml:space="preserve">"Km 0,344"          (11,0 + 8,975) * 0,04</t>
  </si>
  <si>
    <t xml:space="preserve">"Km 0,36195"     (8,975 + 14,025) * 0,44</t>
  </si>
  <si>
    <t xml:space="preserve">"Km 0,390"         (14,025+15,0 ) * 0,64</t>
  </si>
  <si>
    <t xml:space="preserve">"Km 0,420"         (15,0+15,0 ) * 0,09</t>
  </si>
  <si>
    <t xml:space="preserve">"Km 0,450"         (15,0+15,0 ) * 0,27</t>
  </si>
  <si>
    <t xml:space="preserve">"Km 0,480"         (15,0+15,0 ) * 0,04</t>
  </si>
  <si>
    <t xml:space="preserve">"Km 0,510"         (15,0+15,0 ) * 0,05</t>
  </si>
  <si>
    <t xml:space="preserve">"Km 0,540"         (15,0+15,0 ) * 0,04</t>
  </si>
  <si>
    <t xml:space="preserve">"Km 0,570"         (15,0+12,5 ) * 0,04</t>
  </si>
  <si>
    <t xml:space="preserve">"Km 0,595"         (12,5+ 7,5 ) * 0,22</t>
  </si>
  <si>
    <t xml:space="preserve">"Km 0,610"         ( 7,5 +10,0 ) * 0,07</t>
  </si>
  <si>
    <t xml:space="preserve">"Km 0,630"         ( 10,0 +10,0 ) * 0,21</t>
  </si>
  <si>
    <t xml:space="preserve">"Km 0,650"         ( 10,0 +10,0 ) * 0,93</t>
  </si>
  <si>
    <t xml:space="preserve">"Km 0,670"         ( 10,0 +10,0 ) * 1,03</t>
  </si>
  <si>
    <t xml:space="preserve">"Km 0,690"         ( 10,0 +10,0 ) * 0,45</t>
  </si>
  <si>
    <t xml:space="preserve">"Km 0,710"         ( 10,0 +11,0 ) * 0,23</t>
  </si>
  <si>
    <t xml:space="preserve">"Km 0,732"         ( 11,0 +14,0 ) * 0,72</t>
  </si>
  <si>
    <t xml:space="preserve">"Km 0,760"         ( 14,0 +12,5 ) * 0,27</t>
  </si>
  <si>
    <t xml:space="preserve">"Km 0,785"         ( 12,5 +12,5 ) * 0,14</t>
  </si>
  <si>
    <t xml:space="preserve">"Km 0,810"         ( 12,5 +11,0 ) * 0,50</t>
  </si>
  <si>
    <t xml:space="preserve">"Km 0,832"         ( 11,0 +11,0 ) * 0,22</t>
  </si>
  <si>
    <t xml:space="preserve">"Km 0,854"      ( 11,0             ) * 0,43</t>
  </si>
  <si>
    <t xml:space="preserve">"zářez ručně"        -21,24</t>
  </si>
  <si>
    <t>Mezisoučet</t>
  </si>
  <si>
    <t xml:space="preserve">"Km 0,630"         ( 10,0 +10,0 ) * 2,52</t>
  </si>
  <si>
    <t xml:space="preserve">"Km 0,650"         ( 10,0 +10,0 ) * 1,6</t>
  </si>
  <si>
    <t xml:space="preserve">"Km 0,670"         ( 10,0 +10,0 ) * 1,61</t>
  </si>
  <si>
    <t xml:space="preserve">"Km 0,690"         ( 10,0 +10,0 ) * 1,7</t>
  </si>
  <si>
    <t xml:space="preserve">"Km 0,710"         ( 10,0 +11,0 ) * 1,74</t>
  </si>
  <si>
    <t xml:space="preserve">"Km 0,732"         ( 11,0 +14,0 ) * 2,42</t>
  </si>
  <si>
    <t xml:space="preserve">"Km 0,760"         ( 14,0 +12,5 ) * 1,8</t>
  </si>
  <si>
    <t xml:space="preserve">"odkopávky ručně"     -28,32</t>
  </si>
  <si>
    <t>14</t>
  </si>
  <si>
    <t>132251104</t>
  </si>
  <si>
    <t>Hloubení nezapažených rýh šířky do 800 mm strojně s urovnáním dna do předepsaného profilu a spádu v hornině třídy těžitelnosti I skupiny 3 přes 100 m3</t>
  </si>
  <si>
    <t>-961427454</t>
  </si>
  <si>
    <t>https://podminky.urs.cz/item/CS_URS_2025_01/132251104</t>
  </si>
  <si>
    <t xml:space="preserve">"km 0,000 - 0,620"                 ((0,5+0,3)/2 *0,7) * (620+0,5*2)</t>
  </si>
  <si>
    <t xml:space="preserve">"km 0,7725 - 0,854"              ((0,5+0,3)/2 *0,7) * (81,5+0,5*2)</t>
  </si>
  <si>
    <t xml:space="preserve">"-II tř. 4 těžitelnosti"             - 196,98*0,2            </t>
  </si>
  <si>
    <t xml:space="preserve">"- ručně"                                     -196,98*0,1    </t>
  </si>
  <si>
    <t>15</t>
  </si>
  <si>
    <t>132351104</t>
  </si>
  <si>
    <t>Hloubení nezapažených rýh šířky do 800 mm strojně s urovnáním dna do předepsaného profilu a spádu v hornině třídy těžitelnosti II skupiny 4 přes 100 m3</t>
  </si>
  <si>
    <t>-1474703453</t>
  </si>
  <si>
    <t>https://podminky.urs.cz/item/CS_URS_2025_01/132351104</t>
  </si>
  <si>
    <t xml:space="preserve">" II tř.-4  těžitelnosti"             196,98*0,2            </t>
  </si>
  <si>
    <t>16</t>
  </si>
  <si>
    <t>132212122</t>
  </si>
  <si>
    <t>Hloubení zapažených rýh šířky do 800 mm ručně s urovnáním dna do předepsaného profilu a spádu v hornině třídy těžitelnosti I skupiny 3 nesoudržných</t>
  </si>
  <si>
    <t>1886900386</t>
  </si>
  <si>
    <t>https://podminky.urs.cz/item/CS_URS_2025_01/132212122</t>
  </si>
  <si>
    <t xml:space="preserve">" ručně"                                     196,98*0,1    </t>
  </si>
  <si>
    <t>17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</si>
  <si>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</si>
  <si>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</si>
  <si>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-657880161</t>
  </si>
  <si>
    <t>https://podminky.urs.cz/item/CS_URS_2025_01/162351103</t>
  </si>
  <si>
    <t xml:space="preserve">"ornice tam a zpět"                                180,83 *2        </t>
  </si>
  <si>
    <t>18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</si>
  <si>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</si>
  <si>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</si>
  <si>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-961266332</t>
  </si>
  <si>
    <t>https://podminky.urs.cz/item/CS_URS_2025_01/162751113</t>
  </si>
  <si>
    <t xml:space="preserve">"odvoz zbylá ornice na skládku obce"           317,354-180,83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</si>
  <si>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</si>
  <si>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</si>
  <si>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</si>
  <si>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-935971101</t>
  </si>
  <si>
    <t>https://podminky.urs.cz/item/CS_URS_2025_01/162751117</t>
  </si>
  <si>
    <t xml:space="preserve">"odkopávky na skládku"         </t>
  </si>
  <si>
    <t xml:space="preserve">"odkopávky"    (487,705) + (28,32+21,24)</t>
  </si>
  <si>
    <t xml:space="preserve">"rýhy"                 137,886 + 39,396+19,698</t>
  </si>
  <si>
    <t>20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</si>
  <si>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</si>
  <si>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</si>
  <si>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1257741535</t>
  </si>
  <si>
    <t>https://podminky.urs.cz/item/CS_URS_2025_01/162751119</t>
  </si>
  <si>
    <t xml:space="preserve">"odkopávky a rýhy  na skládku"          (734,245)  *5</t>
  </si>
  <si>
    <t>171201231</t>
  </si>
  <si>
    <t>Poplatek za uložení stavebního odpadu na recyklační skládce (skládkovné) zeminy a kamení zatříděného do Katalogu odpadů pod kódem 17 05 04</t>
  </si>
  <si>
    <t>t</t>
  </si>
  <si>
    <t>-33237228</t>
  </si>
  <si>
    <t>https://podminky.urs.cz/item/CS_URS_2025_01/171201231</t>
  </si>
  <si>
    <t>(537,265 + 196,98) *1,8</t>
  </si>
  <si>
    <t>22</t>
  </si>
  <si>
    <t>167101102</t>
  </si>
  <si>
    <t>Nakládání, skládání a překládání neulehlého výkopku nebo sypaniny nakládání, množství přes 100 m3, z hornin tř. 1 až 4</t>
  </si>
  <si>
    <t>CS ÚRS 2020 01</t>
  </si>
  <si>
    <t>1643051155</t>
  </si>
  <si>
    <t xml:space="preserve">"ornice zpět"                           1205,576*0,15</t>
  </si>
  <si>
    <t>23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</si>
  <si>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</si>
  <si>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</si>
  <si>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1954964783</t>
  </si>
  <si>
    <t>https://podminky.urs.cz/item/CS_URS_2025_01/171152111</t>
  </si>
  <si>
    <t>KOM - násypy</t>
  </si>
  <si>
    <t xml:space="preserve">"Km 0,000"          (7,5)            * 0,000</t>
  </si>
  <si>
    <t xml:space="preserve">"Km 0,015"          (7,5 +7,5)   * 0,00</t>
  </si>
  <si>
    <t xml:space="preserve">"Km 0,030"          (7,5 +15,0)  * 0,00</t>
  </si>
  <si>
    <t xml:space="preserve">"Km 0,060"          (15,0 +15,0) * 0,09</t>
  </si>
  <si>
    <t xml:space="preserve">"Km 0,090"          (15,0 +15,0) * 0,09</t>
  </si>
  <si>
    <t xml:space="preserve">"Km 0,120"          (15,0 +16,5) * 0,05</t>
  </si>
  <si>
    <t xml:space="preserve">"Km 0,153"          (16,5 + 11) * 0,00</t>
  </si>
  <si>
    <t xml:space="preserve">"Km 0,175"          (11,0 + 12,5) * 0,12</t>
  </si>
  <si>
    <t xml:space="preserve">"Km 0,200"          (12,5 + 12,5) * 0,04</t>
  </si>
  <si>
    <t xml:space="preserve">"Km 0,225"          (12,5 + 12,5) * 0,36</t>
  </si>
  <si>
    <t xml:space="preserve">"Km 0,250"          (12,5 + 12,5) * 0,07</t>
  </si>
  <si>
    <t xml:space="preserve">"Km 0,275"          (12,5 + 12,5) * 0,05</t>
  </si>
  <si>
    <t xml:space="preserve">"Km 0,300"          (12,5 + 11,0) * 0,25</t>
  </si>
  <si>
    <t xml:space="preserve">"Km 0,322"          (11,0 + 11,0) * 0,39</t>
  </si>
  <si>
    <t xml:space="preserve">"Km 0,344"          (11,0 + 8,975) * 0,21</t>
  </si>
  <si>
    <t xml:space="preserve">"Km 0,36195"     (8,975 + 14,025) * 0,00</t>
  </si>
  <si>
    <t xml:space="preserve">"Km 0,390"         (14,025+15,0 ) * 0,00</t>
  </si>
  <si>
    <t xml:space="preserve">"Km 0,420"         (15,0+15,0 ) * 0,03</t>
  </si>
  <si>
    <t xml:space="preserve">"Km 0,450"         (15,0+15,0 ) * 0,00</t>
  </si>
  <si>
    <t xml:space="preserve">"Km 0,480"         (15,0+15,0 ) * 0,43</t>
  </si>
  <si>
    <t xml:space="preserve">"Km 0,510"         (15,0+15,0 ) * 0,23</t>
  </si>
  <si>
    <t xml:space="preserve">"Km 0,570"         (15,0+12,5 ) * 0,06</t>
  </si>
  <si>
    <t xml:space="preserve">"Km 0,595"         (12,5+ 7,5 ) * 0,02</t>
  </si>
  <si>
    <t xml:space="preserve">"Km 0,610"         ( 7,5 +10,0 ) * 0,22</t>
  </si>
  <si>
    <t xml:space="preserve">"Km 0,630"         ( 10,0 +10,0 ) * 0,42</t>
  </si>
  <si>
    <t xml:space="preserve">"Km 0,650"         ( 10,0 +10,0 ) * 0,35</t>
  </si>
  <si>
    <t xml:space="preserve">"Km 0,670"         ( 10,0 +10,0 ) * 0,00</t>
  </si>
  <si>
    <t xml:space="preserve">"Km 0,690"         ( 10,0 +10,0 ) * 0,00</t>
  </si>
  <si>
    <t xml:space="preserve">"Km 0,710"         ( 10,0 +11,0 ) * 0,00</t>
  </si>
  <si>
    <t xml:space="preserve">"Km 0,732"         ( 11,0 +14,0 ) * 0,00</t>
  </si>
  <si>
    <t xml:space="preserve">"Km 0,760"         ( 14,0 +12,5 ) * 0,25</t>
  </si>
  <si>
    <t xml:space="preserve">"Km 0,785"         ( 12,5 +12,5 ) * 0,36</t>
  </si>
  <si>
    <t xml:space="preserve">"Km 0,810"         ( 12,5 +11,0 ) * 0,00</t>
  </si>
  <si>
    <t xml:space="preserve">"Km 0,832"         ( 11,0 +11,0 ) * 0,00</t>
  </si>
  <si>
    <t xml:space="preserve">"Km 0,8854"      ( 11,0             ) * 0,00</t>
  </si>
  <si>
    <t>"výměna"</t>
  </si>
  <si>
    <t>24</t>
  </si>
  <si>
    <t>M</t>
  </si>
  <si>
    <t>58331200</t>
  </si>
  <si>
    <t>štěrkopísek netříděný zásypový</t>
  </si>
  <si>
    <t>1731305840</t>
  </si>
  <si>
    <t xml:space="preserve">"dosypy komunikace"                 (100,27)  *1,8 </t>
  </si>
  <si>
    <t xml:space="preserve">"výměna fr. 0/125"                       (293,34)  *1,8 </t>
  </si>
  <si>
    <t>25</t>
  </si>
  <si>
    <t>174101101</t>
  </si>
  <si>
    <t>Zásyp sypaninou z jakékoliv horniny strojně s uložením výkopku ve vrstvách se zhutněním jam, šachet, rýh nebo kolem objektů v těchto vykopávkách</t>
  </si>
  <si>
    <t>-1613914965</t>
  </si>
  <si>
    <t>https://podminky.urs.cz/item/CS_URS_2025_01/174101101</t>
  </si>
  <si>
    <t>"zasakovací rýhy"</t>
  </si>
  <si>
    <t xml:space="preserve">"km 0,000 - 0,620"                 ((0,5+0,3)/2 *0,7) * 620</t>
  </si>
  <si>
    <t xml:space="preserve">"km 0,7725 - 0,854"              ((0,5+0,3)/2 *0,7) *81,5</t>
  </si>
  <si>
    <t>26</t>
  </si>
  <si>
    <t>58333651</t>
  </si>
  <si>
    <t>kamenivo těžené hrubé frakce 8/16</t>
  </si>
  <si>
    <t>-1350772640</t>
  </si>
  <si>
    <t xml:space="preserve">"km 0,000 - 0,620"                 ((0,5+0,3)/2 *0,7) * 620 *1,8</t>
  </si>
  <si>
    <t xml:space="preserve">"km 0,7725 - 0,854"              ((0,5+0,3)/2 *0,7) *81,5 *1,8</t>
  </si>
  <si>
    <t>27</t>
  </si>
  <si>
    <t>181951112</t>
  </si>
  <si>
    <t>Úprava pláně vyrovnáním výškových rozdílů strojně v hornině třídy těžitelnosti I, skupiny 1 až 3 se zhutněním</t>
  </si>
  <si>
    <t>m2</t>
  </si>
  <si>
    <t>162437865</t>
  </si>
  <si>
    <t>https://podminky.urs.cz/item/CS_URS_2025_01/181951112</t>
  </si>
  <si>
    <t xml:space="preserve">"Kom B"             2980 + (0,95+0,65)*854</t>
  </si>
  <si>
    <t>28</t>
  </si>
  <si>
    <t>182201101</t>
  </si>
  <si>
    <t>Svahování trvalých svahů do projektovaných profilů strojně s potřebným přemístěním výkopku při svahování násypů v jakékoliv hornině</t>
  </si>
  <si>
    <t>1940146356</t>
  </si>
  <si>
    <t>https://podminky.urs.cz/item/CS_URS_2025_01/182201101</t>
  </si>
  <si>
    <t xml:space="preserve">"km 0,650"         (10+10)* (1,5+3,0)</t>
  </si>
  <si>
    <t xml:space="preserve">"km 0,670"         (10+10)* (1,5)</t>
  </si>
  <si>
    <t xml:space="preserve">"km 0,760"         (10+10)* (1,8)</t>
  </si>
  <si>
    <t xml:space="preserve">"km 0,785"         (10+10)* (1,0)</t>
  </si>
  <si>
    <t>Zemní práce - povrchové úpravy terénu</t>
  </si>
  <si>
    <t>29</t>
  </si>
  <si>
    <t>181151312</t>
  </si>
  <si>
    <t>Plošná úprava terénu v zemině tř. 1 až 4 s urovnáním povrchu bez doplnění ornice souvislé plochy přes 500 m2 při nerovnostech terénu přes 50 do 100 mm na svahu přes 1:5 do 1:2</t>
  </si>
  <si>
    <t>-238990060</t>
  </si>
  <si>
    <t>https://podminky.urs.cz/item/CS_URS_2025_01/181151312</t>
  </si>
  <si>
    <t xml:space="preserve">"Km 0,000"          (7,5)            * (0,5+0,5)</t>
  </si>
  <si>
    <t xml:space="preserve">"Km 0,015"          (7,5 +7,5)   * (1,86+0,5)</t>
  </si>
  <si>
    <t xml:space="preserve">"Km 0,030"          (7,5 +15,0)  *(0,5+0,5)</t>
  </si>
  <si>
    <t xml:space="preserve">"Km 0,060"          (15,0 +15,0) * (0,5+0,5)</t>
  </si>
  <si>
    <t xml:space="preserve">"Km 0,090"          (15,0 +15,0) * (0,5+0,5)</t>
  </si>
  <si>
    <t xml:space="preserve">"Km 0,120"          (15,0 +16,5) * (0,5+0,5)</t>
  </si>
  <si>
    <t xml:space="preserve">"Km 0,153"          (16,5 + 11) *   (2,28+0,5)</t>
  </si>
  <si>
    <t xml:space="preserve">"Km 0,175"          (11,0 + 12,5) * (0,5+0,5)</t>
  </si>
  <si>
    <t xml:space="preserve">"Km 0,200"          (12,5 + 12,5) * (0,5+0,5)</t>
  </si>
  <si>
    <t xml:space="preserve">"Km 0,225"          (12,5 + 12,5) *(0,5+0,5)</t>
  </si>
  <si>
    <t xml:space="preserve">"Km 0,250"          (12,5 + 12,5) * (0,5+0,5)</t>
  </si>
  <si>
    <t xml:space="preserve">"Km 0,275"          (12,5 + 12,5) * (05+0,5)</t>
  </si>
  <si>
    <t xml:space="preserve">"Km 0,300"          (12,5 + 11,0) * (0,5+0,5)</t>
  </si>
  <si>
    <t xml:space="preserve">"Km 0,322"          (11,0 + 11,0) * (0,5+0,5)</t>
  </si>
  <si>
    <t xml:space="preserve">"Km 0,344"          (11,0 + 8,975) * (2,0+0,5)</t>
  </si>
  <si>
    <t xml:space="preserve">"Km 0,36195"     (8,975 + 14,025) * (0,5+0,5)</t>
  </si>
  <si>
    <t xml:space="preserve">"Km 0,390"         (14,025+15,0 ) * (1,0+0,5)</t>
  </si>
  <si>
    <t xml:space="preserve">"Km 0,420"         (15,0+15,0 ) * (0,5+0,5)</t>
  </si>
  <si>
    <t xml:space="preserve">"Km 0,450"         (15,0+15,0 ) * (0,5+0,5)</t>
  </si>
  <si>
    <t xml:space="preserve">"Km 0,480"         (15,0+15,0 ) * (0,5+0,5)</t>
  </si>
  <si>
    <t xml:space="preserve">"Km 0,510"         (15,0+15,0 ) * (0,5+0,5)</t>
  </si>
  <si>
    <t xml:space="preserve">"Km 0,540"         (15,0+15,0 ) *(0,5+0,5)</t>
  </si>
  <si>
    <t xml:space="preserve">"Km 0,570"         (15,0+12,5 ) * (0,5+0,5)</t>
  </si>
  <si>
    <t xml:space="preserve">"Km 0,595"         (12,5+ 7,5 ) * (0,5+0,5)</t>
  </si>
  <si>
    <t xml:space="preserve">"Km 0,610"         ( 7,5 +10,0 ) * (0,5+0,5)</t>
  </si>
  <si>
    <t xml:space="preserve">"Km 0,630"         ( 10,0 +10,0 ) * (1,0+0,5)</t>
  </si>
  <si>
    <t xml:space="preserve">"Km 0,650"         ( 10,0 +10,0 ) * (2,8+0,8)</t>
  </si>
  <si>
    <t xml:space="preserve">"Km 0,670"         ( 10,0 +10,0 ) * (0,5+0,5)</t>
  </si>
  <si>
    <t xml:space="preserve">"Km 0,690"         ( 10,0 +10,0 ) * (0,5+0,5)</t>
  </si>
  <si>
    <t xml:space="preserve">"Km 0,710"         ( 10,0 +11,0 ) * (0,5+0,5)</t>
  </si>
  <si>
    <t xml:space="preserve">"Km 0,732"         ( 11,0 +14,0 ) * (2,5+0,5)</t>
  </si>
  <si>
    <t xml:space="preserve">"Km 0,760"         ( 14,0 +12,5 ) * (1,0+0,5)</t>
  </si>
  <si>
    <t xml:space="preserve">"Km 0,785"         ( 12,5 +12,5 ) * (0,5+0,5)</t>
  </si>
  <si>
    <t xml:space="preserve">"Km 0,810"         ( 12,5 +11,0 ) * (0,50+0,5)</t>
  </si>
  <si>
    <t xml:space="preserve">"Km 0,832"         ( 11,0 +11,0 ) * (0,5+0,5)</t>
  </si>
  <si>
    <t xml:space="preserve">"Km 0,8854"      ( 11,0             ) * (0,5+0,5)</t>
  </si>
  <si>
    <t>30</t>
  </si>
  <si>
    <t>181301113</t>
  </si>
  <si>
    <t>Rozprostření a urovnání ornice v rovině nebo ve svahu sklonu do 1:5 strojně při souvislé ploše přes 500 m2, tl. vrstvy do 200 mm</t>
  </si>
  <si>
    <t>2043042579</t>
  </si>
  <si>
    <t>https://podminky.urs.cz/item/CS_URS_2025_01/181301113</t>
  </si>
  <si>
    <t>31</t>
  </si>
  <si>
    <t>181411132</t>
  </si>
  <si>
    <t>Založení trávníku na půdě předem připravené plochy do 1000 m2 výsevem včetně utažení parkového na svahu přes 1:5 do 1:2</t>
  </si>
  <si>
    <t>-288922335</t>
  </si>
  <si>
    <t>https://podminky.urs.cz/item/CS_URS_2025_01/181411132</t>
  </si>
  <si>
    <t>32</t>
  </si>
  <si>
    <t>00572472</t>
  </si>
  <si>
    <t>osivo směs travní krajinná-rovinná</t>
  </si>
  <si>
    <t>kg</t>
  </si>
  <si>
    <t>-450888651</t>
  </si>
  <si>
    <t>1205,576</t>
  </si>
  <si>
    <t>1205,576*0,015 'Přepočtené koeficientem množství</t>
  </si>
  <si>
    <t>33</t>
  </si>
  <si>
    <t>10371500</t>
  </si>
  <si>
    <t>substrát pro trávníky VL</t>
  </si>
  <si>
    <t>1357391641</t>
  </si>
  <si>
    <t>1205,576*0,03 'Přepočtené koeficientem množství</t>
  </si>
  <si>
    <t>34</t>
  </si>
  <si>
    <t>184853511</t>
  </si>
  <si>
    <t>Chemické odplevelení půdy před založením kultury, trávníku nebo zpevněných ploch strojně o výměře jednotlivě přes 20 m2 postřikem na široko v rovině nebo na svahu do 1:5</t>
  </si>
  <si>
    <t>-1790632673</t>
  </si>
  <si>
    <t>https://podminky.urs.cz/item/CS_URS_2025_01/184853511</t>
  </si>
  <si>
    <t>Komunikace</t>
  </si>
  <si>
    <t>35</t>
  </si>
  <si>
    <t>564851111</t>
  </si>
  <si>
    <t>Podklad ze štěrkodrti ŠD s rozprostřením a zhutněním, po zhutnění tl. 150 mm</t>
  </si>
  <si>
    <t>2094899147</t>
  </si>
  <si>
    <t>https://podminky.urs.cz/item/CS_URS_2025_01/564851111</t>
  </si>
  <si>
    <t>"0/32"</t>
  </si>
  <si>
    <t xml:space="preserve">"Kom B"             2980  + (0,8+0,5)*854</t>
  </si>
  <si>
    <t xml:space="preserve">"0/63"                   </t>
  </si>
  <si>
    <t>36</t>
  </si>
  <si>
    <t>569951133</t>
  </si>
  <si>
    <t>Zpevnění krajnic nebo komunikací pro pěší s rozprostřením a zhutněním, po zhutnění asfaltovým recyklátem tl. 150 mm</t>
  </si>
  <si>
    <t>1492106309</t>
  </si>
  <si>
    <t>https://podminky.urs.cz/item/CS_URS_2025_01/569951133</t>
  </si>
  <si>
    <t xml:space="preserve">"Kce B"        850</t>
  </si>
  <si>
    <t>37</t>
  </si>
  <si>
    <t>573462113</t>
  </si>
  <si>
    <t>Dvojitý nátěr s obráceným podrťováním DNI s posypem kamenivem a se zaválcováním z emulze silniční, v množství 2,1 kg/m2</t>
  </si>
  <si>
    <t>1843899217</t>
  </si>
  <si>
    <t>https://podminky.urs.cz/item/CS_URS_2025_01/573462113</t>
  </si>
  <si>
    <t xml:space="preserve">"kom B - tl. 20 mm"          2980</t>
  </si>
  <si>
    <t>38</t>
  </si>
  <si>
    <t>574381112</t>
  </si>
  <si>
    <t>Penetrační makadam PM s rozprostřením kameniva na sucho, s prolitím živicí, s posypem drtí a se zhutněním hrubý (PMH) z kameniva hrubého drceného, po zhutnění tl. 100 mm</t>
  </si>
  <si>
    <t>-935749737</t>
  </si>
  <si>
    <t>https://podminky.urs.cz/item/CS_URS_2025_01/574381112</t>
  </si>
  <si>
    <t xml:space="preserve">"kom B"         2980</t>
  </si>
  <si>
    <t>39</t>
  </si>
  <si>
    <t>597361121</t>
  </si>
  <si>
    <t>Svodnice vody ocelová šířky 120 mm, kotvená do betonu</t>
  </si>
  <si>
    <t>m</t>
  </si>
  <si>
    <t>522224764</t>
  </si>
  <si>
    <t>https://podminky.urs.cz/item/CS_URS_2025_01/597361121</t>
  </si>
  <si>
    <t xml:space="preserve">"v km 0,008"       5,0</t>
  </si>
  <si>
    <t xml:space="preserve">"v km 0,008       5,0</t>
  </si>
  <si>
    <t xml:space="preserve">"v km 0,034"       4,0</t>
  </si>
  <si>
    <t xml:space="preserve">"v km 0,069"       4,0</t>
  </si>
  <si>
    <t xml:space="preserve">"v km 0,105"       4,0</t>
  </si>
  <si>
    <t xml:space="preserve">"v km 0,170"       4,0</t>
  </si>
  <si>
    <t xml:space="preserve">"v km 0,235"       4,0</t>
  </si>
  <si>
    <t xml:space="preserve">"v km 0,270"       4,0</t>
  </si>
  <si>
    <t xml:space="preserve">"v km 0,305"       4,0</t>
  </si>
  <si>
    <t xml:space="preserve">"v km 0,330"       4,0</t>
  </si>
  <si>
    <t xml:space="preserve">"v km 0,350"       4,0</t>
  </si>
  <si>
    <t xml:space="preserve">"v km 0,370"       4,0</t>
  </si>
  <si>
    <t xml:space="preserve">"v km 0,420"       4,0</t>
  </si>
  <si>
    <t xml:space="preserve">"v km 0,470"       4,0</t>
  </si>
  <si>
    <t xml:space="preserve">"v km 0,520"       4,0</t>
  </si>
  <si>
    <t xml:space="preserve">"v km 0,552"       4,0</t>
  </si>
  <si>
    <t xml:space="preserve">"v km 0,584"       4,0</t>
  </si>
  <si>
    <t xml:space="preserve">"v km 0,655"       3,5</t>
  </si>
  <si>
    <t xml:space="preserve">"v km 0,725"       4,0</t>
  </si>
  <si>
    <t xml:space="preserve">"v km 0,778"       4,0</t>
  </si>
  <si>
    <t xml:space="preserve">"v km 0,828"       4,0</t>
  </si>
  <si>
    <t xml:space="preserve">"v km 0,853"       4,0</t>
  </si>
  <si>
    <t>Ostatní konstrukce a práce-bourání</t>
  </si>
  <si>
    <t>40</t>
  </si>
  <si>
    <t>919735112</t>
  </si>
  <si>
    <t>Řezání stávajícího živičného krytu nebo podkladu hloubky přes 50 do 100 mm</t>
  </si>
  <si>
    <t>-1765737970</t>
  </si>
  <si>
    <t>https://podminky.urs.cz/item/CS_URS_2025_01/919735112</t>
  </si>
  <si>
    <t xml:space="preserve">"km 0,854"          3,0</t>
  </si>
  <si>
    <t>41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</si>
  <si>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</si>
  <si>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</si>
  <si>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903268628</t>
  </si>
  <si>
    <t>https://podminky.urs.cz/item/CS_URS_2025_01/113107342</t>
  </si>
  <si>
    <t xml:space="preserve">"Km 0,854 - napojení"      3*1,0</t>
  </si>
  <si>
    <t>42</t>
  </si>
  <si>
    <t>919122122</t>
  </si>
  <si>
    <t>Utěsnění dilatačních spár zálivkou za tepla v cementobetonovém nebo živičném krytu včetně adhezního nátěru s těsnicím profilem pod zálivkou, pro komůrky šířky 15 mm, hloubky 30 mm</t>
  </si>
  <si>
    <t>667229564</t>
  </si>
  <si>
    <t>https://podminky.urs.cz/item/CS_URS_2025_01/919122122</t>
  </si>
  <si>
    <t xml:space="preserve">"Km 854 napojení na stvající KOM"     3,0</t>
  </si>
  <si>
    <t>43</t>
  </si>
  <si>
    <t>919726121</t>
  </si>
  <si>
    <t>Geotextilie netkaná pro ochranu, separaci nebo filtraci měrná hmotnost do 200 g/m2</t>
  </si>
  <si>
    <t>-451939389</t>
  </si>
  <si>
    <t>https://podminky.urs.cz/item/CS_URS_2025_01/919726121</t>
  </si>
  <si>
    <t xml:space="preserve">"km 0,000 - 0,620"                 (0,90*2+0,3+0,5) * (620,0+0,5*2) </t>
  </si>
  <si>
    <t xml:space="preserve">"km 0,7725  - 0,854"             (0,90*2+0,3+0,5)  * 81,5 </t>
  </si>
  <si>
    <t>1826,5*1,15 'Přepočtené koeficientem množství</t>
  </si>
  <si>
    <t>997</t>
  </si>
  <si>
    <t>Přesun sutě</t>
  </si>
  <si>
    <t>44</t>
  </si>
  <si>
    <t>997221571</t>
  </si>
  <si>
    <t>Vodorovná doprava vybouraných hmot bez naložení, ale se složením a s hrubým urovnáním na vzdálenost do 1 km</t>
  </si>
  <si>
    <t>-1603327587</t>
  </si>
  <si>
    <t>https://podminky.urs.cz/item/CS_URS_2025_01/997221571</t>
  </si>
  <si>
    <t>45</t>
  </si>
  <si>
    <t>997221579</t>
  </si>
  <si>
    <t>Vodorovná doprava vybouraných hmot bez naložení, ale se složením a s hrubým urovnáním na vzdálenost Příplatek k ceně za každý další i započatý 1 km přes 1 km</t>
  </si>
  <si>
    <t>-517278173</t>
  </si>
  <si>
    <t>https://podminky.urs.cz/item/CS_URS_2025_01/997221579</t>
  </si>
  <si>
    <t>0,66 * 14</t>
  </si>
  <si>
    <t>46</t>
  </si>
  <si>
    <t>997221875</t>
  </si>
  <si>
    <t>Poplatek za uložení stavebního odpadu na recyklační skládce (skládkovné) asfaltového bez obsahu dehtu zatříděného do Katalogu odpadů pod kódem 17 03 02</t>
  </si>
  <si>
    <t>2138654190</t>
  </si>
  <si>
    <t>https://podminky.urs.cz/item/CS_URS_2025_01/997221875</t>
  </si>
  <si>
    <t>998</t>
  </si>
  <si>
    <t>Přesun hmot</t>
  </si>
  <si>
    <t>47</t>
  </si>
  <si>
    <t>998225111</t>
  </si>
  <si>
    <t>Přesun hmot pro komunikace s krytem z kameniva, monolitickým betonovým nebo živičným dopravní vzdálenost do 200 m jakékoliv délky objektu</t>
  </si>
  <si>
    <t>748353612</t>
  </si>
  <si>
    <t>https://podminky.urs.cz/item/CS_URS_2025_01/998225111</t>
  </si>
  <si>
    <t>Práce a dodávky M</t>
  </si>
  <si>
    <t>VRN</t>
  </si>
  <si>
    <t>Vedlejší rozpočtové náklady</t>
  </si>
  <si>
    <t>VRN1</t>
  </si>
  <si>
    <t>Průzkumné, zeměměřičské a projektové práce</t>
  </si>
  <si>
    <t>48</t>
  </si>
  <si>
    <t>011324000</t>
  </si>
  <si>
    <t>Předběžný archeologický výzkum</t>
  </si>
  <si>
    <t>soub</t>
  </si>
  <si>
    <t>1024</t>
  </si>
  <si>
    <t>45176235</t>
  </si>
  <si>
    <t>https://podminky.urs.cz/item/CS_URS_2025_01/011324000</t>
  </si>
  <si>
    <t>49</t>
  </si>
  <si>
    <t>012203000</t>
  </si>
  <si>
    <t>Zeměměřičské práce před výstavbou - zaměření stavby</t>
  </si>
  <si>
    <t>-1564013908</t>
  </si>
  <si>
    <t>https://podminky.urs.cz/item/CS_URS_2025_01/012203000</t>
  </si>
  <si>
    <t>50</t>
  </si>
  <si>
    <t>012444000</t>
  </si>
  <si>
    <t>Geodetické měření skutečného provedení stavby</t>
  </si>
  <si>
    <t>soub.</t>
  </si>
  <si>
    <t>1565922195</t>
  </si>
  <si>
    <t>https://podminky.urs.cz/item/CS_URS_2025_01/012444000</t>
  </si>
  <si>
    <t>51</t>
  </si>
  <si>
    <t>013254000</t>
  </si>
  <si>
    <t>Dokumentace skutečného provedení stavby</t>
  </si>
  <si>
    <t>922947401</t>
  </si>
  <si>
    <t>https://podminky.urs.cz/item/CS_URS_2025_01/013254000</t>
  </si>
  <si>
    <t xml:space="preserve">dokumentace  (DSPS) bude požadována ve 2 výtiscích vč. dokumentace v elektronické podobě 2* CD s barevně vyznačenými změnami v průběhu výstavby</t>
  </si>
  <si>
    <t>VRN3</t>
  </si>
  <si>
    <t>Zařízení staveniště</t>
  </si>
  <si>
    <t>52</t>
  </si>
  <si>
    <t>030001000</t>
  </si>
  <si>
    <t>-1099988616</t>
  </si>
  <si>
    <t>https://podminky.urs.cz/item/CS_URS_2025_01/030001000</t>
  </si>
  <si>
    <t>53</t>
  </si>
  <si>
    <t>034503000</t>
  </si>
  <si>
    <t>Informační tabule na staveništi - publicita projektu</t>
  </si>
  <si>
    <t>-521532350</t>
  </si>
  <si>
    <t>https://podminky.urs.cz/item/CS_URS_2025_01/034503000</t>
  </si>
  <si>
    <t>P</t>
  </si>
  <si>
    <t>Poznámka k položce:_x000d_
dle pravidel poskytovatele dotace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</si>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</sst>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62201411" TargetMode="External" /><Relationship Id="rId2" Type="http://schemas.openxmlformats.org/officeDocument/2006/relationships/hyperlink" Target="https://podminky.urs.cz/item/CS_URS_2025_01/162301931" TargetMode="External" /><Relationship Id="rId3" Type="http://schemas.openxmlformats.org/officeDocument/2006/relationships/hyperlink" Target="https://podminky.urs.cz/item/CS_URS_2025_01/162201412" TargetMode="External" /><Relationship Id="rId4" Type="http://schemas.openxmlformats.org/officeDocument/2006/relationships/hyperlink" Target="https://podminky.urs.cz/item/CS_URS_2025_01/162301932" TargetMode="External" /><Relationship Id="rId5" Type="http://schemas.openxmlformats.org/officeDocument/2006/relationships/hyperlink" Target="https://podminky.urs.cz/item/CS_URS_2025_01/162201405" TargetMode="External" /><Relationship Id="rId6" Type="http://schemas.openxmlformats.org/officeDocument/2006/relationships/hyperlink" Target="https://podminky.urs.cz/item/CS_URS_2025_01/162301931" TargetMode="External" /><Relationship Id="rId7" Type="http://schemas.openxmlformats.org/officeDocument/2006/relationships/hyperlink" Target="https://podminky.urs.cz/item/CS_URS_2025_01/121103111" TargetMode="External" /><Relationship Id="rId8" Type="http://schemas.openxmlformats.org/officeDocument/2006/relationships/hyperlink" Target="https://podminky.urs.cz/item/CS_URS_2025_01/122211101" TargetMode="External" /><Relationship Id="rId9" Type="http://schemas.openxmlformats.org/officeDocument/2006/relationships/hyperlink" Target="https://podminky.urs.cz/item/CS_URS_2025_01/122251105" TargetMode="External" /><Relationship Id="rId10" Type="http://schemas.openxmlformats.org/officeDocument/2006/relationships/hyperlink" Target="https://podminky.urs.cz/item/CS_URS_2025_01/132251104" TargetMode="External" /><Relationship Id="rId11" Type="http://schemas.openxmlformats.org/officeDocument/2006/relationships/hyperlink" Target="https://podminky.urs.cz/item/CS_URS_2025_01/132351104" TargetMode="External" /><Relationship Id="rId12" Type="http://schemas.openxmlformats.org/officeDocument/2006/relationships/hyperlink" Target="https://podminky.urs.cz/item/CS_URS_2025_01/132212122" TargetMode="External" /><Relationship Id="rId13" Type="http://schemas.openxmlformats.org/officeDocument/2006/relationships/hyperlink" Target="https://podminky.urs.cz/item/CS_URS_2025_01/162351103" TargetMode="External" /><Relationship Id="rId14" Type="http://schemas.openxmlformats.org/officeDocument/2006/relationships/hyperlink" Target="https://podminky.urs.cz/item/CS_URS_2025_01/162751113" TargetMode="External" /><Relationship Id="rId15" Type="http://schemas.openxmlformats.org/officeDocument/2006/relationships/hyperlink" Target="https://podminky.urs.cz/item/CS_URS_2025_01/162751117" TargetMode="External" /><Relationship Id="rId16" Type="http://schemas.openxmlformats.org/officeDocument/2006/relationships/hyperlink" Target="https://podminky.urs.cz/item/CS_URS_2025_01/162751119" TargetMode="External" /><Relationship Id="rId17" Type="http://schemas.openxmlformats.org/officeDocument/2006/relationships/hyperlink" Target="https://podminky.urs.cz/item/CS_URS_2025_01/171201231" TargetMode="External" /><Relationship Id="rId18" Type="http://schemas.openxmlformats.org/officeDocument/2006/relationships/hyperlink" Target="https://podminky.urs.cz/item/CS_URS_2025_01/171152111" TargetMode="External" /><Relationship Id="rId19" Type="http://schemas.openxmlformats.org/officeDocument/2006/relationships/hyperlink" Target="https://podminky.urs.cz/item/CS_URS_2025_01/174101101" TargetMode="External" /><Relationship Id="rId20" Type="http://schemas.openxmlformats.org/officeDocument/2006/relationships/hyperlink" Target="https://podminky.urs.cz/item/CS_URS_2025_01/181951112" TargetMode="External" /><Relationship Id="rId21" Type="http://schemas.openxmlformats.org/officeDocument/2006/relationships/hyperlink" Target="https://podminky.urs.cz/item/CS_URS_2025_01/182201101" TargetMode="External" /><Relationship Id="rId22" Type="http://schemas.openxmlformats.org/officeDocument/2006/relationships/hyperlink" Target="https://podminky.urs.cz/item/CS_URS_2025_01/181151312" TargetMode="External" /><Relationship Id="rId23" Type="http://schemas.openxmlformats.org/officeDocument/2006/relationships/hyperlink" Target="https://podminky.urs.cz/item/CS_URS_2025_01/181301113" TargetMode="External" /><Relationship Id="rId24" Type="http://schemas.openxmlformats.org/officeDocument/2006/relationships/hyperlink" Target="https://podminky.urs.cz/item/CS_URS_2025_01/181411132" TargetMode="External" /><Relationship Id="rId25" Type="http://schemas.openxmlformats.org/officeDocument/2006/relationships/hyperlink" Target="https://podminky.urs.cz/item/CS_URS_2025_01/184853511" TargetMode="External" /><Relationship Id="rId26" Type="http://schemas.openxmlformats.org/officeDocument/2006/relationships/hyperlink" Target="https://podminky.urs.cz/item/CS_URS_2025_01/564851111" TargetMode="External" /><Relationship Id="rId27" Type="http://schemas.openxmlformats.org/officeDocument/2006/relationships/hyperlink" Target="https://podminky.urs.cz/item/CS_URS_2025_01/569951133" TargetMode="External" /><Relationship Id="rId28" Type="http://schemas.openxmlformats.org/officeDocument/2006/relationships/hyperlink" Target="https://podminky.urs.cz/item/CS_URS_2025_01/573462113" TargetMode="External" /><Relationship Id="rId29" Type="http://schemas.openxmlformats.org/officeDocument/2006/relationships/hyperlink" Target="https://podminky.urs.cz/item/CS_URS_2025_01/574381112" TargetMode="External" /><Relationship Id="rId30" Type="http://schemas.openxmlformats.org/officeDocument/2006/relationships/hyperlink" Target="https://podminky.urs.cz/item/CS_URS_2025_01/597361121" TargetMode="External" /><Relationship Id="rId31" Type="http://schemas.openxmlformats.org/officeDocument/2006/relationships/hyperlink" Target="https://podminky.urs.cz/item/CS_URS_2025_01/919735112" TargetMode="External" /><Relationship Id="rId32" Type="http://schemas.openxmlformats.org/officeDocument/2006/relationships/hyperlink" Target="https://podminky.urs.cz/item/CS_URS_2025_01/113107342" TargetMode="External" /><Relationship Id="rId33" Type="http://schemas.openxmlformats.org/officeDocument/2006/relationships/hyperlink" Target="https://podminky.urs.cz/item/CS_URS_2025_01/919122122" TargetMode="External" /><Relationship Id="rId34" Type="http://schemas.openxmlformats.org/officeDocument/2006/relationships/hyperlink" Target="https://podminky.urs.cz/item/CS_URS_2025_01/919726121" TargetMode="External" /><Relationship Id="rId35" Type="http://schemas.openxmlformats.org/officeDocument/2006/relationships/hyperlink" Target="https://podminky.urs.cz/item/CS_URS_2025_01/997221571" TargetMode="External" /><Relationship Id="rId36" Type="http://schemas.openxmlformats.org/officeDocument/2006/relationships/hyperlink" Target="https://podminky.urs.cz/item/CS_URS_2025_01/997221579" TargetMode="External" /><Relationship Id="rId37" Type="http://schemas.openxmlformats.org/officeDocument/2006/relationships/hyperlink" Target="https://podminky.urs.cz/item/CS_URS_2025_01/997221875" TargetMode="External" /><Relationship Id="rId38" Type="http://schemas.openxmlformats.org/officeDocument/2006/relationships/hyperlink" Target="https://podminky.urs.cz/item/CS_URS_2025_01/998225111" TargetMode="External" /><Relationship Id="rId39" Type="http://schemas.openxmlformats.org/officeDocument/2006/relationships/hyperlink" Target="https://podminky.urs.cz/item/CS_URS_2025_01/011324000" TargetMode="External" /><Relationship Id="rId40" Type="http://schemas.openxmlformats.org/officeDocument/2006/relationships/hyperlink" Target="https://podminky.urs.cz/item/CS_URS_2025_01/012203000" TargetMode="External" /><Relationship Id="rId41" Type="http://schemas.openxmlformats.org/officeDocument/2006/relationships/hyperlink" Target="https://podminky.urs.cz/item/CS_URS_2025_01/012444000" TargetMode="External" /><Relationship Id="rId42" Type="http://schemas.openxmlformats.org/officeDocument/2006/relationships/hyperlink" Target="https://podminky.urs.cz/item/CS_URS_2025_01/013254000" TargetMode="External" /><Relationship Id="rId43" Type="http://schemas.openxmlformats.org/officeDocument/2006/relationships/hyperlink" Target="https://podminky.urs.cz/item/CS_URS_2025_01/030001000" TargetMode="External" /><Relationship Id="rId44" Type="http://schemas.openxmlformats.org/officeDocument/2006/relationships/hyperlink" Target="https://podminky.urs.cz/item/CS_URS_2025_01/034503000" TargetMode="External" /><Relationship Id="rId4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31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33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33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33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35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31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31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31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PK-18-4001-C23(25)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SO 105 - Realizace společných zařízení, k.ú. Klášterec nad Orlicí - C23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Klášterec nad Orlicí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17. 6. 2025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0.0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ČR, Státní pozemkový úřad pro Pardubický kraj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34</v>
      </c>
      <c r="AJ49" s="43"/>
      <c r="AK49" s="43"/>
      <c r="AL49" s="43"/>
      <c r="AM49" s="76" t="str">
        <f>IF(E17="","",E17)</f>
        <v>PK Adamec, s.r.o., Komenského 42, 56151 Letohrad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25.65" customHeight="1">
      <c r="A50" s="41"/>
      <c r="B50" s="42"/>
      <c r="C50" s="35" t="s">
        <v>32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Adamec Jiří, tel. 608 878 955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31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24.75" customHeight="1">
      <c r="A55" s="114" t="s">
        <v>80</v>
      </c>
      <c r="B55" s="115"/>
      <c r="C55" s="116"/>
      <c r="D55" s="117" t="s">
        <v>81</v>
      </c>
      <c r="E55" s="117"/>
      <c r="F55" s="117"/>
      <c r="G55" s="117"/>
      <c r="H55" s="117"/>
      <c r="I55" s="118"/>
      <c r="J55" s="117" t="s">
        <v>82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105 - Polní cesta C 23...'!J30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83</v>
      </c>
      <c r="AR55" s="121"/>
      <c r="AS55" s="122">
        <v>0</v>
      </c>
      <c r="AT55" s="123">
        <f>ROUND(SUM(AV55:AW55),2)</f>
        <v>0</v>
      </c>
      <c r="AU55" s="124">
        <f>'SO 105 - Polní cesta C 23...'!P90</f>
        <v>0</v>
      </c>
      <c r="AV55" s="123">
        <f>'SO 105 - Polní cesta C 23...'!J33</f>
        <v>0</v>
      </c>
      <c r="AW55" s="123">
        <f>'SO 105 - Polní cesta C 23...'!J34</f>
        <v>0</v>
      </c>
      <c r="AX55" s="123">
        <f>'SO 105 - Polní cesta C 23...'!J35</f>
        <v>0</v>
      </c>
      <c r="AY55" s="123">
        <f>'SO 105 - Polní cesta C 23...'!J36</f>
        <v>0</v>
      </c>
      <c r="AZ55" s="123">
        <f>'SO 105 - Polní cesta C 23...'!F33</f>
        <v>0</v>
      </c>
      <c r="BA55" s="123">
        <f>'SO 105 - Polní cesta C 23...'!F34</f>
        <v>0</v>
      </c>
      <c r="BB55" s="123">
        <f>'SO 105 - Polní cesta C 23...'!F35</f>
        <v>0</v>
      </c>
      <c r="BC55" s="123">
        <f>'SO 105 - Polní cesta C 23...'!F36</f>
        <v>0</v>
      </c>
      <c r="BD55" s="125">
        <f>'SO 105 - Polní cesta C 23...'!F37</f>
        <v>0</v>
      </c>
      <c r="BE55" s="7"/>
      <c r="BT55" s="126" t="s">
        <v>84</v>
      </c>
      <c r="BV55" s="126" t="s">
        <v>78</v>
      </c>
      <c r="BW55" s="126" t="s">
        <v>85</v>
      </c>
      <c r="BX55" s="126" t="s">
        <v>5</v>
      </c>
      <c r="CL55" s="126" t="s">
        <v>19</v>
      </c>
      <c r="CM55" s="126" t="s">
        <v>86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Fh++l7inpIsLFL5D6MH5j+rSbJd7DPK7EW2EvbjuK7pQBO8Rt8ZCzTGc0oiBZcZSQmMeDIOSk2oM7g/P0nEWuQ==" hashValue="nI1jrdG+tgODCpA2zn5Qcn/RwRxlshrJrxgeAmgiAmR1uAMuqvZKQChdCQk2T97L23WJJvYZOXgrx9p23hIfZ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105 - Polní cesta C 23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86</v>
      </c>
    </row>
    <row r="4" s="1" customFormat="1" ht="24.96" customHeight="1">
      <c r="B4" s="23"/>
      <c r="D4" s="129" t="s">
        <v>87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16.5" customHeight="1">
      <c r="B7" s="23"/>
      <c r="E7" s="132" t="str">
        <f>'Rekapitulace stavby'!K6</f>
        <v>SO 105 - Realizace společných zařízení, k.ú. Klášterec nad Orlicí - C23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88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4" t="s">
        <v>89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31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22</v>
      </c>
      <c r="E12" s="41"/>
      <c r="F12" s="135" t="s">
        <v>23</v>
      </c>
      <c r="G12" s="41"/>
      <c r="H12" s="41"/>
      <c r="I12" s="131" t="s">
        <v>24</v>
      </c>
      <c r="J12" s="136" t="str">
        <f>'Rekapitulace stavby'!AN8</f>
        <v>17. 6. 2025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26</v>
      </c>
      <c r="E14" s="41"/>
      <c r="F14" s="41"/>
      <c r="G14" s="41"/>
      <c r="H14" s="41"/>
      <c r="I14" s="131" t="s">
        <v>27</v>
      </c>
      <c r="J14" s="135" t="s">
        <v>28</v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">
        <v>29</v>
      </c>
      <c r="F15" s="41"/>
      <c r="G15" s="41"/>
      <c r="H15" s="41"/>
      <c r="I15" s="131" t="s">
        <v>30</v>
      </c>
      <c r="J15" s="135" t="s">
        <v>31</v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32</v>
      </c>
      <c r="E17" s="41"/>
      <c r="F17" s="41"/>
      <c r="G17" s="41"/>
      <c r="H17" s="41"/>
      <c r="I17" s="131" t="s">
        <v>27</v>
      </c>
      <c r="J17" s="36" t="str">
        <f>'Rekapitulace stavby'!AN13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5"/>
      <c r="G18" s="135"/>
      <c r="H18" s="135"/>
      <c r="I18" s="131" t="s">
        <v>30</v>
      </c>
      <c r="J18" s="36" t="str">
        <f>'Rekapitulace stavby'!AN14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34</v>
      </c>
      <c r="E20" s="41"/>
      <c r="F20" s="41"/>
      <c r="G20" s="41"/>
      <c r="H20" s="41"/>
      <c r="I20" s="131" t="s">
        <v>27</v>
      </c>
      <c r="J20" s="135" t="s">
        <v>35</v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">
        <v>36</v>
      </c>
      <c r="F21" s="41"/>
      <c r="G21" s="41"/>
      <c r="H21" s="41"/>
      <c r="I21" s="131" t="s">
        <v>30</v>
      </c>
      <c r="J21" s="135" t="s">
        <v>31</v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38</v>
      </c>
      <c r="E23" s="41"/>
      <c r="F23" s="41"/>
      <c r="G23" s="41"/>
      <c r="H23" s="41"/>
      <c r="I23" s="131" t="s">
        <v>27</v>
      </c>
      <c r="J23" s="135" t="s">
        <v>31</v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">
        <v>39</v>
      </c>
      <c r="F24" s="41"/>
      <c r="G24" s="41"/>
      <c r="H24" s="41"/>
      <c r="I24" s="131" t="s">
        <v>30</v>
      </c>
      <c r="J24" s="135" t="s">
        <v>31</v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40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31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42</v>
      </c>
      <c r="E30" s="41"/>
      <c r="F30" s="41"/>
      <c r="G30" s="41"/>
      <c r="H30" s="41"/>
      <c r="I30" s="41"/>
      <c r="J30" s="143">
        <f>ROUND(J90,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44</v>
      </c>
      <c r="G32" s="41"/>
      <c r="H32" s="41"/>
      <c r="I32" s="144" t="s">
        <v>43</v>
      </c>
      <c r="J32" s="144" t="s">
        <v>45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46</v>
      </c>
      <c r="E33" s="131" t="s">
        <v>47</v>
      </c>
      <c r="F33" s="146">
        <f>ROUND((SUM(BE90:BE465)),  2)</f>
        <v>0</v>
      </c>
      <c r="G33" s="41"/>
      <c r="H33" s="41"/>
      <c r="I33" s="147">
        <v>0.20999999999999999</v>
      </c>
      <c r="J33" s="146">
        <f>ROUND(((SUM(BE90:BE465))*I33),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48</v>
      </c>
      <c r="F34" s="146">
        <f>ROUND((SUM(BF90:BF465)),  2)</f>
        <v>0</v>
      </c>
      <c r="G34" s="41"/>
      <c r="H34" s="41"/>
      <c r="I34" s="147">
        <v>0.12</v>
      </c>
      <c r="J34" s="146">
        <f>ROUND(((SUM(BF90:BF465))*I34),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49</v>
      </c>
      <c r="F35" s="146">
        <f>ROUND((SUM(BG90:BG465)),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50</v>
      </c>
      <c r="F36" s="146">
        <f>ROUND((SUM(BH90:BH465)),  2)</f>
        <v>0</v>
      </c>
      <c r="G36" s="41"/>
      <c r="H36" s="41"/>
      <c r="I36" s="147">
        <v>0.12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51</v>
      </c>
      <c r="F37" s="146">
        <f>ROUND((SUM(BI90:BI465)),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90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59" t="str">
        <f>E7</f>
        <v>SO 105 - Realizace společných zařízení, k.ú. Klášterec nad Orlicí - C23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88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105 - Polní cesta C 23, typ B - v části Holý vrch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Klášterec nad Orlicí</v>
      </c>
      <c r="G52" s="43"/>
      <c r="H52" s="43"/>
      <c r="I52" s="35" t="s">
        <v>24</v>
      </c>
      <c r="J52" s="75" t="str">
        <f>IF(J12="","",J12)</f>
        <v>17. 6. 2025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26</v>
      </c>
      <c r="D54" s="43"/>
      <c r="E54" s="43"/>
      <c r="F54" s="30" t="str">
        <f>E15</f>
        <v>ČR, Státní pozemkový úřad pro Pardubický kraj</v>
      </c>
      <c r="G54" s="43"/>
      <c r="H54" s="43"/>
      <c r="I54" s="35" t="s">
        <v>34</v>
      </c>
      <c r="J54" s="39" t="str">
        <f>E21</f>
        <v>PK Adamec, s.r.o., Komenského 42, 56151 Letohrad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Adamec Jiří, tel. 608 878 955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74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J91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</v>
      </c>
      <c r="E61" s="173"/>
      <c r="F61" s="173"/>
      <c r="G61" s="173"/>
      <c r="H61" s="173"/>
      <c r="I61" s="173"/>
      <c r="J61" s="174">
        <f>J92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J326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97</v>
      </c>
      <c r="E63" s="173"/>
      <c r="F63" s="173"/>
      <c r="G63" s="173"/>
      <c r="H63" s="173"/>
      <c r="I63" s="173"/>
      <c r="J63" s="174">
        <f>J378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J420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99</v>
      </c>
      <c r="E65" s="173"/>
      <c r="F65" s="173"/>
      <c r="G65" s="173"/>
      <c r="H65" s="173"/>
      <c r="I65" s="173"/>
      <c r="J65" s="174">
        <f>J436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100</v>
      </c>
      <c r="E66" s="173"/>
      <c r="F66" s="173"/>
      <c r="G66" s="173"/>
      <c r="H66" s="173"/>
      <c r="I66" s="173"/>
      <c r="J66" s="174">
        <f>J444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101</v>
      </c>
      <c r="E67" s="167"/>
      <c r="F67" s="167"/>
      <c r="G67" s="167"/>
      <c r="H67" s="167"/>
      <c r="I67" s="167"/>
      <c r="J67" s="168">
        <f>J447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4"/>
      <c r="C68" s="165"/>
      <c r="D68" s="166" t="s">
        <v>102</v>
      </c>
      <c r="E68" s="167"/>
      <c r="F68" s="167"/>
      <c r="G68" s="167"/>
      <c r="H68" s="167"/>
      <c r="I68" s="167"/>
      <c r="J68" s="168">
        <f>J448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0"/>
      <c r="C69" s="171"/>
      <c r="D69" s="172" t="s">
        <v>103</v>
      </c>
      <c r="E69" s="173"/>
      <c r="F69" s="173"/>
      <c r="G69" s="173"/>
      <c r="H69" s="173"/>
      <c r="I69" s="173"/>
      <c r="J69" s="174">
        <f>J449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104</v>
      </c>
      <c r="E70" s="173"/>
      <c r="F70" s="173"/>
      <c r="G70" s="173"/>
      <c r="H70" s="173"/>
      <c r="I70" s="173"/>
      <c r="J70" s="174">
        <f>J460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3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3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3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105</v>
      </c>
      <c r="D77" s="43"/>
      <c r="E77" s="43"/>
      <c r="F77" s="43"/>
      <c r="G77" s="43"/>
      <c r="H77" s="43"/>
      <c r="I77" s="43"/>
      <c r="J77" s="43"/>
      <c r="K77" s="43"/>
      <c r="L77" s="133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3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3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59" t="str">
        <f>E7</f>
        <v>SO 105 - Realizace společných zařízení, k.ú. Klášterec nad Orlicí - C23</v>
      </c>
      <c r="F80" s="35"/>
      <c r="G80" s="35"/>
      <c r="H80" s="35"/>
      <c r="I80" s="43"/>
      <c r="J80" s="43"/>
      <c r="K80" s="43"/>
      <c r="L80" s="133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88</v>
      </c>
      <c r="D81" s="43"/>
      <c r="E81" s="43"/>
      <c r="F81" s="43"/>
      <c r="G81" s="43"/>
      <c r="H81" s="43"/>
      <c r="I81" s="43"/>
      <c r="J81" s="43"/>
      <c r="K81" s="43"/>
      <c r="L81" s="133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SO 105 - Polní cesta C 23, typ B - v části Holý vrch</v>
      </c>
      <c r="F82" s="43"/>
      <c r="G82" s="43"/>
      <c r="H82" s="43"/>
      <c r="I82" s="43"/>
      <c r="J82" s="43"/>
      <c r="K82" s="43"/>
      <c r="L82" s="133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3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22</v>
      </c>
      <c r="D84" s="43"/>
      <c r="E84" s="43"/>
      <c r="F84" s="30" t="str">
        <f>F12</f>
        <v>Klášterec nad Orlicí</v>
      </c>
      <c r="G84" s="43"/>
      <c r="H84" s="43"/>
      <c r="I84" s="35" t="s">
        <v>24</v>
      </c>
      <c r="J84" s="75" t="str">
        <f>IF(J12="","",J12)</f>
        <v>17. 6. 2025</v>
      </c>
      <c r="K84" s="43"/>
      <c r="L84" s="133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3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40.05" customHeight="1">
      <c r="A86" s="41"/>
      <c r="B86" s="42"/>
      <c r="C86" s="35" t="s">
        <v>26</v>
      </c>
      <c r="D86" s="43"/>
      <c r="E86" s="43"/>
      <c r="F86" s="30" t="str">
        <f>E15</f>
        <v>ČR, Státní pozemkový úřad pro Pardubický kraj</v>
      </c>
      <c r="G86" s="43"/>
      <c r="H86" s="43"/>
      <c r="I86" s="35" t="s">
        <v>34</v>
      </c>
      <c r="J86" s="39" t="str">
        <f>E21</f>
        <v>PK Adamec, s.r.o., Komenského 42, 56151 Letohrad</v>
      </c>
      <c r="K86" s="43"/>
      <c r="L86" s="133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32</v>
      </c>
      <c r="D87" s="43"/>
      <c r="E87" s="43"/>
      <c r="F87" s="30" t="str">
        <f>IF(E18="","",E18)</f>
        <v>Vyplň údaj</v>
      </c>
      <c r="G87" s="43"/>
      <c r="H87" s="43"/>
      <c r="I87" s="35" t="s">
        <v>38</v>
      </c>
      <c r="J87" s="39" t="str">
        <f>E24</f>
        <v>Adamec Jiří, tel. 608 878 955</v>
      </c>
      <c r="K87" s="43"/>
      <c r="L87" s="133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3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76"/>
      <c r="B89" s="177"/>
      <c r="C89" s="178" t="s">
        <v>106</v>
      </c>
      <c r="D89" s="179" t="s">
        <v>61</v>
      </c>
      <c r="E89" s="179" t="s">
        <v>57</v>
      </c>
      <c r="F89" s="179" t="s">
        <v>58</v>
      </c>
      <c r="G89" s="179" t="s">
        <v>107</v>
      </c>
      <c r="H89" s="179" t="s">
        <v>108</v>
      </c>
      <c r="I89" s="179" t="s">
        <v>109</v>
      </c>
      <c r="J89" s="179" t="s">
        <v>92</v>
      </c>
      <c r="K89" s="180" t="s">
        <v>110</v>
      </c>
      <c r="L89" s="181"/>
      <c r="M89" s="95" t="s">
        <v>31</v>
      </c>
      <c r="N89" s="96" t="s">
        <v>46</v>
      </c>
      <c r="O89" s="96" t="s">
        <v>111</v>
      </c>
      <c r="P89" s="96" t="s">
        <v>112</v>
      </c>
      <c r="Q89" s="96" t="s">
        <v>113</v>
      </c>
      <c r="R89" s="96" t="s">
        <v>114</v>
      </c>
      <c r="S89" s="96" t="s">
        <v>115</v>
      </c>
      <c r="T89" s="97" t="s">
        <v>116</v>
      </c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</row>
    <row r="90" s="2" customFormat="1" ht="22.8" customHeight="1">
      <c r="A90" s="41"/>
      <c r="B90" s="42"/>
      <c r="C90" s="102" t="s">
        <v>117</v>
      </c>
      <c r="D90" s="43"/>
      <c r="E90" s="43"/>
      <c r="F90" s="43"/>
      <c r="G90" s="43"/>
      <c r="H90" s="43"/>
      <c r="I90" s="43"/>
      <c r="J90" s="182">
        <f>BK90</f>
        <v>0</v>
      </c>
      <c r="K90" s="43"/>
      <c r="L90" s="47"/>
      <c r="M90" s="98"/>
      <c r="N90" s="183"/>
      <c r="O90" s="99"/>
      <c r="P90" s="184">
        <f>P91+P447+P448</f>
        <v>0</v>
      </c>
      <c r="Q90" s="99"/>
      <c r="R90" s="184">
        <f>R91+R447+R448</f>
        <v>1355.0816550000002</v>
      </c>
      <c r="S90" s="99"/>
      <c r="T90" s="185">
        <f>T91+T447+T448</f>
        <v>0.66000000000000003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75</v>
      </c>
      <c r="AU90" s="20" t="s">
        <v>93</v>
      </c>
      <c r="BK90" s="186">
        <f>BK91+BK447+BK448</f>
        <v>0</v>
      </c>
    </row>
    <row r="91" s="12" customFormat="1" ht="25.92" customHeight="1">
      <c r="A91" s="12"/>
      <c r="B91" s="187"/>
      <c r="C91" s="188"/>
      <c r="D91" s="189" t="s">
        <v>75</v>
      </c>
      <c r="E91" s="190" t="s">
        <v>118</v>
      </c>
      <c r="F91" s="190" t="s">
        <v>119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P92+P378+P420+P436+P444</f>
        <v>0</v>
      </c>
      <c r="Q91" s="195"/>
      <c r="R91" s="196">
        <f>R92+R378+R420+R436+R444</f>
        <v>1355.0816550000002</v>
      </c>
      <c r="S91" s="195"/>
      <c r="T91" s="197">
        <f>T92+T378+T420+T436+T444</f>
        <v>0.66000000000000003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84</v>
      </c>
      <c r="AT91" s="199" t="s">
        <v>75</v>
      </c>
      <c r="AU91" s="199" t="s">
        <v>76</v>
      </c>
      <c r="AY91" s="198" t="s">
        <v>120</v>
      </c>
      <c r="BK91" s="200">
        <f>BK92+BK378+BK420+BK436+BK444</f>
        <v>0</v>
      </c>
    </row>
    <row r="92" s="12" customFormat="1" ht="22.8" customHeight="1">
      <c r="A92" s="12"/>
      <c r="B92" s="187"/>
      <c r="C92" s="188"/>
      <c r="D92" s="189" t="s">
        <v>75</v>
      </c>
      <c r="E92" s="201" t="s">
        <v>84</v>
      </c>
      <c r="F92" s="201" t="s">
        <v>121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P93+SUM(P94:P326)</f>
        <v>0</v>
      </c>
      <c r="Q92" s="195"/>
      <c r="R92" s="196">
        <f>R93+SUM(R94:R326)</f>
        <v>1069.667154</v>
      </c>
      <c r="S92" s="195"/>
      <c r="T92" s="197">
        <f>T93+SUM(T94:T326)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84</v>
      </c>
      <c r="AT92" s="199" t="s">
        <v>75</v>
      </c>
      <c r="AU92" s="199" t="s">
        <v>84</v>
      </c>
      <c r="AY92" s="198" t="s">
        <v>120</v>
      </c>
      <c r="BK92" s="200">
        <f>BK93+SUM(BK94:BK326)</f>
        <v>0</v>
      </c>
    </row>
    <row r="93" s="2" customFormat="1" ht="16.5" customHeight="1">
      <c r="A93" s="41"/>
      <c r="B93" s="42"/>
      <c r="C93" s="203" t="s">
        <v>84</v>
      </c>
      <c r="D93" s="203" t="s">
        <v>122</v>
      </c>
      <c r="E93" s="204" t="s">
        <v>123</v>
      </c>
      <c r="F93" s="205" t="s">
        <v>124</v>
      </c>
      <c r="G93" s="206" t="s">
        <v>125</v>
      </c>
      <c r="H93" s="207">
        <v>177</v>
      </c>
      <c r="I93" s="208"/>
      <c r="J93" s="209">
        <f>ROUND(I93*H93,2)</f>
        <v>0</v>
      </c>
      <c r="K93" s="205" t="s">
        <v>126</v>
      </c>
      <c r="L93" s="47"/>
      <c r="M93" s="210" t="s">
        <v>31</v>
      </c>
      <c r="N93" s="211" t="s">
        <v>47</v>
      </c>
      <c r="O93" s="87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4" t="s">
        <v>127</v>
      </c>
      <c r="AT93" s="214" t="s">
        <v>122</v>
      </c>
      <c r="AU93" s="214" t="s">
        <v>86</v>
      </c>
      <c r="AY93" s="20" t="s">
        <v>120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20" t="s">
        <v>84</v>
      </c>
      <c r="BK93" s="215">
        <f>ROUND(I93*H93,2)</f>
        <v>0</v>
      </c>
      <c r="BL93" s="20" t="s">
        <v>127</v>
      </c>
      <c r="BM93" s="214" t="s">
        <v>128</v>
      </c>
    </row>
    <row r="94" s="13" customFormat="1">
      <c r="A94" s="13"/>
      <c r="B94" s="216"/>
      <c r="C94" s="217"/>
      <c r="D94" s="218" t="s">
        <v>129</v>
      </c>
      <c r="E94" s="219" t="s">
        <v>31</v>
      </c>
      <c r="F94" s="220" t="s">
        <v>130</v>
      </c>
      <c r="G94" s="217"/>
      <c r="H94" s="221">
        <v>177</v>
      </c>
      <c r="I94" s="222"/>
      <c r="J94" s="217"/>
      <c r="K94" s="217"/>
      <c r="L94" s="223"/>
      <c r="M94" s="224"/>
      <c r="N94" s="225"/>
      <c r="O94" s="225"/>
      <c r="P94" s="225"/>
      <c r="Q94" s="225"/>
      <c r="R94" s="225"/>
      <c r="S94" s="225"/>
      <c r="T94" s="22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7" t="s">
        <v>129</v>
      </c>
      <c r="AU94" s="227" t="s">
        <v>86</v>
      </c>
      <c r="AV94" s="13" t="s">
        <v>86</v>
      </c>
      <c r="AW94" s="13" t="s">
        <v>37</v>
      </c>
      <c r="AX94" s="13" t="s">
        <v>84</v>
      </c>
      <c r="AY94" s="227" t="s">
        <v>120</v>
      </c>
    </row>
    <row r="95" s="14" customFormat="1">
      <c r="A95" s="14"/>
      <c r="B95" s="228"/>
      <c r="C95" s="229"/>
      <c r="D95" s="218" t="s">
        <v>129</v>
      </c>
      <c r="E95" s="230" t="s">
        <v>31</v>
      </c>
      <c r="F95" s="231" t="s">
        <v>131</v>
      </c>
      <c r="G95" s="229"/>
      <c r="H95" s="230" t="s">
        <v>31</v>
      </c>
      <c r="I95" s="232"/>
      <c r="J95" s="229"/>
      <c r="K95" s="229"/>
      <c r="L95" s="233"/>
      <c r="M95" s="234"/>
      <c r="N95" s="235"/>
      <c r="O95" s="235"/>
      <c r="P95" s="235"/>
      <c r="Q95" s="235"/>
      <c r="R95" s="235"/>
      <c r="S95" s="235"/>
      <c r="T95" s="23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7" t="s">
        <v>129</v>
      </c>
      <c r="AU95" s="237" t="s">
        <v>86</v>
      </c>
      <c r="AV95" s="14" t="s">
        <v>84</v>
      </c>
      <c r="AW95" s="14" t="s">
        <v>37</v>
      </c>
      <c r="AX95" s="14" t="s">
        <v>76</v>
      </c>
      <c r="AY95" s="237" t="s">
        <v>120</v>
      </c>
    </row>
    <row r="96" s="2" customFormat="1" ht="24.15" customHeight="1">
      <c r="A96" s="41"/>
      <c r="B96" s="42"/>
      <c r="C96" s="203" t="s">
        <v>86</v>
      </c>
      <c r="D96" s="203" t="s">
        <v>122</v>
      </c>
      <c r="E96" s="204" t="s">
        <v>132</v>
      </c>
      <c r="F96" s="205" t="s">
        <v>133</v>
      </c>
      <c r="G96" s="206" t="s">
        <v>125</v>
      </c>
      <c r="H96" s="207">
        <v>126</v>
      </c>
      <c r="I96" s="208"/>
      <c r="J96" s="209">
        <f>ROUND(I96*H96,2)</f>
        <v>0</v>
      </c>
      <c r="K96" s="205" t="s">
        <v>126</v>
      </c>
      <c r="L96" s="47"/>
      <c r="M96" s="210" t="s">
        <v>31</v>
      </c>
      <c r="N96" s="211" t="s">
        <v>47</v>
      </c>
      <c r="O96" s="8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4" t="s">
        <v>127</v>
      </c>
      <c r="AT96" s="214" t="s">
        <v>122</v>
      </c>
      <c r="AU96" s="214" t="s">
        <v>86</v>
      </c>
      <c r="AY96" s="20" t="s">
        <v>120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20" t="s">
        <v>84</v>
      </c>
      <c r="BK96" s="215">
        <f>ROUND(I96*H96,2)</f>
        <v>0</v>
      </c>
      <c r="BL96" s="20" t="s">
        <v>127</v>
      </c>
      <c r="BM96" s="214" t="s">
        <v>134</v>
      </c>
    </row>
    <row r="97" s="13" customFormat="1">
      <c r="A97" s="13"/>
      <c r="B97" s="216"/>
      <c r="C97" s="217"/>
      <c r="D97" s="218" t="s">
        <v>129</v>
      </c>
      <c r="E97" s="219" t="s">
        <v>31</v>
      </c>
      <c r="F97" s="220" t="s">
        <v>135</v>
      </c>
      <c r="G97" s="217"/>
      <c r="H97" s="221">
        <v>126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7" t="s">
        <v>129</v>
      </c>
      <c r="AU97" s="227" t="s">
        <v>86</v>
      </c>
      <c r="AV97" s="13" t="s">
        <v>86</v>
      </c>
      <c r="AW97" s="13" t="s">
        <v>37</v>
      </c>
      <c r="AX97" s="13" t="s">
        <v>84</v>
      </c>
      <c r="AY97" s="227" t="s">
        <v>120</v>
      </c>
    </row>
    <row r="98" s="2" customFormat="1" ht="24.15" customHeight="1">
      <c r="A98" s="41"/>
      <c r="B98" s="42"/>
      <c r="C98" s="203" t="s">
        <v>136</v>
      </c>
      <c r="D98" s="203" t="s">
        <v>122</v>
      </c>
      <c r="E98" s="204" t="s">
        <v>137</v>
      </c>
      <c r="F98" s="205" t="s">
        <v>138</v>
      </c>
      <c r="G98" s="206" t="s">
        <v>125</v>
      </c>
      <c r="H98" s="207">
        <v>51</v>
      </c>
      <c r="I98" s="208"/>
      <c r="J98" s="209">
        <f>ROUND(I98*H98,2)</f>
        <v>0</v>
      </c>
      <c r="K98" s="205" t="s">
        <v>126</v>
      </c>
      <c r="L98" s="47"/>
      <c r="M98" s="210" t="s">
        <v>31</v>
      </c>
      <c r="N98" s="211" t="s">
        <v>47</v>
      </c>
      <c r="O98" s="87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4" t="s">
        <v>127</v>
      </c>
      <c r="AT98" s="214" t="s">
        <v>122</v>
      </c>
      <c r="AU98" s="214" t="s">
        <v>86</v>
      </c>
      <c r="AY98" s="20" t="s">
        <v>120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20" t="s">
        <v>84</v>
      </c>
      <c r="BK98" s="215">
        <f>ROUND(I98*H98,2)</f>
        <v>0</v>
      </c>
      <c r="BL98" s="20" t="s">
        <v>127</v>
      </c>
      <c r="BM98" s="214" t="s">
        <v>139</v>
      </c>
    </row>
    <row r="99" s="13" customFormat="1">
      <c r="A99" s="13"/>
      <c r="B99" s="216"/>
      <c r="C99" s="217"/>
      <c r="D99" s="218" t="s">
        <v>129</v>
      </c>
      <c r="E99" s="219" t="s">
        <v>31</v>
      </c>
      <c r="F99" s="220" t="s">
        <v>140</v>
      </c>
      <c r="G99" s="217"/>
      <c r="H99" s="221">
        <v>51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129</v>
      </c>
      <c r="AU99" s="227" t="s">
        <v>86</v>
      </c>
      <c r="AV99" s="13" t="s">
        <v>86</v>
      </c>
      <c r="AW99" s="13" t="s">
        <v>37</v>
      </c>
      <c r="AX99" s="13" t="s">
        <v>84</v>
      </c>
      <c r="AY99" s="227" t="s">
        <v>120</v>
      </c>
    </row>
    <row r="100" s="2" customFormat="1" ht="24.15" customHeight="1">
      <c r="A100" s="41"/>
      <c r="B100" s="42"/>
      <c r="C100" s="203" t="s">
        <v>127</v>
      </c>
      <c r="D100" s="203" t="s">
        <v>122</v>
      </c>
      <c r="E100" s="204" t="s">
        <v>141</v>
      </c>
      <c r="F100" s="205" t="s">
        <v>142</v>
      </c>
      <c r="G100" s="206" t="s">
        <v>125</v>
      </c>
      <c r="H100" s="207">
        <v>90</v>
      </c>
      <c r="I100" s="208"/>
      <c r="J100" s="209">
        <f>ROUND(I100*H100,2)</f>
        <v>0</v>
      </c>
      <c r="K100" s="205" t="s">
        <v>143</v>
      </c>
      <c r="L100" s="47"/>
      <c r="M100" s="210" t="s">
        <v>31</v>
      </c>
      <c r="N100" s="211" t="s">
        <v>47</v>
      </c>
      <c r="O100" s="87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4" t="s">
        <v>127</v>
      </c>
      <c r="AT100" s="214" t="s">
        <v>122</v>
      </c>
      <c r="AU100" s="214" t="s">
        <v>86</v>
      </c>
      <c r="AY100" s="20" t="s">
        <v>120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0" t="s">
        <v>84</v>
      </c>
      <c r="BK100" s="215">
        <f>ROUND(I100*H100,2)</f>
        <v>0</v>
      </c>
      <c r="BL100" s="20" t="s">
        <v>127</v>
      </c>
      <c r="BM100" s="214" t="s">
        <v>144</v>
      </c>
    </row>
    <row r="101" s="2" customFormat="1">
      <c r="A101" s="41"/>
      <c r="B101" s="42"/>
      <c r="C101" s="43"/>
      <c r="D101" s="238" t="s">
        <v>145</v>
      </c>
      <c r="E101" s="43"/>
      <c r="F101" s="239" t="s">
        <v>146</v>
      </c>
      <c r="G101" s="43"/>
      <c r="H101" s="43"/>
      <c r="I101" s="240"/>
      <c r="J101" s="43"/>
      <c r="K101" s="43"/>
      <c r="L101" s="47"/>
      <c r="M101" s="241"/>
      <c r="N101" s="24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145</v>
      </c>
      <c r="AU101" s="20" t="s">
        <v>86</v>
      </c>
    </row>
    <row r="102" s="13" customFormat="1">
      <c r="A102" s="13"/>
      <c r="B102" s="216"/>
      <c r="C102" s="217"/>
      <c r="D102" s="218" t="s">
        <v>129</v>
      </c>
      <c r="E102" s="219" t="s">
        <v>31</v>
      </c>
      <c r="F102" s="220" t="s">
        <v>147</v>
      </c>
      <c r="G102" s="217"/>
      <c r="H102" s="221">
        <v>90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7" t="s">
        <v>129</v>
      </c>
      <c r="AU102" s="227" t="s">
        <v>86</v>
      </c>
      <c r="AV102" s="13" t="s">
        <v>86</v>
      </c>
      <c r="AW102" s="13" t="s">
        <v>37</v>
      </c>
      <c r="AX102" s="13" t="s">
        <v>84</v>
      </c>
      <c r="AY102" s="227" t="s">
        <v>120</v>
      </c>
    </row>
    <row r="103" s="2" customFormat="1" ht="37.8" customHeight="1">
      <c r="A103" s="41"/>
      <c r="B103" s="42"/>
      <c r="C103" s="203" t="s">
        <v>148</v>
      </c>
      <c r="D103" s="203" t="s">
        <v>122</v>
      </c>
      <c r="E103" s="204" t="s">
        <v>149</v>
      </c>
      <c r="F103" s="205" t="s">
        <v>150</v>
      </c>
      <c r="G103" s="206" t="s">
        <v>125</v>
      </c>
      <c r="H103" s="207">
        <v>1260</v>
      </c>
      <c r="I103" s="208"/>
      <c r="J103" s="209">
        <f>ROUND(I103*H103,2)</f>
        <v>0</v>
      </c>
      <c r="K103" s="205" t="s">
        <v>143</v>
      </c>
      <c r="L103" s="47"/>
      <c r="M103" s="210" t="s">
        <v>31</v>
      </c>
      <c r="N103" s="211" t="s">
        <v>47</v>
      </c>
      <c r="O103" s="87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4" t="s">
        <v>127</v>
      </c>
      <c r="AT103" s="214" t="s">
        <v>122</v>
      </c>
      <c r="AU103" s="214" t="s">
        <v>86</v>
      </c>
      <c r="AY103" s="20" t="s">
        <v>120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0" t="s">
        <v>84</v>
      </c>
      <c r="BK103" s="215">
        <f>ROUND(I103*H103,2)</f>
        <v>0</v>
      </c>
      <c r="BL103" s="20" t="s">
        <v>127</v>
      </c>
      <c r="BM103" s="214" t="s">
        <v>151</v>
      </c>
    </row>
    <row r="104" s="2" customFormat="1">
      <c r="A104" s="41"/>
      <c r="B104" s="42"/>
      <c r="C104" s="43"/>
      <c r="D104" s="238" t="s">
        <v>145</v>
      </c>
      <c r="E104" s="43"/>
      <c r="F104" s="239" t="s">
        <v>152</v>
      </c>
      <c r="G104" s="43"/>
      <c r="H104" s="43"/>
      <c r="I104" s="240"/>
      <c r="J104" s="43"/>
      <c r="K104" s="43"/>
      <c r="L104" s="47"/>
      <c r="M104" s="241"/>
      <c r="N104" s="24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145</v>
      </c>
      <c r="AU104" s="20" t="s">
        <v>86</v>
      </c>
    </row>
    <row r="105" s="13" customFormat="1">
      <c r="A105" s="13"/>
      <c r="B105" s="216"/>
      <c r="C105" s="217"/>
      <c r="D105" s="218" t="s">
        <v>129</v>
      </c>
      <c r="E105" s="219" t="s">
        <v>31</v>
      </c>
      <c r="F105" s="220" t="s">
        <v>153</v>
      </c>
      <c r="G105" s="217"/>
      <c r="H105" s="221">
        <v>1260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7" t="s">
        <v>129</v>
      </c>
      <c r="AU105" s="227" t="s">
        <v>86</v>
      </c>
      <c r="AV105" s="13" t="s">
        <v>86</v>
      </c>
      <c r="AW105" s="13" t="s">
        <v>37</v>
      </c>
      <c r="AX105" s="13" t="s">
        <v>84</v>
      </c>
      <c r="AY105" s="227" t="s">
        <v>120</v>
      </c>
    </row>
    <row r="106" s="2" customFormat="1" ht="24.15" customHeight="1">
      <c r="A106" s="41"/>
      <c r="B106" s="42"/>
      <c r="C106" s="203" t="s">
        <v>154</v>
      </c>
      <c r="D106" s="203" t="s">
        <v>122</v>
      </c>
      <c r="E106" s="204" t="s">
        <v>155</v>
      </c>
      <c r="F106" s="205" t="s">
        <v>156</v>
      </c>
      <c r="G106" s="206" t="s">
        <v>125</v>
      </c>
      <c r="H106" s="207">
        <v>36</v>
      </c>
      <c r="I106" s="208"/>
      <c r="J106" s="209">
        <f>ROUND(I106*H106,2)</f>
        <v>0</v>
      </c>
      <c r="K106" s="205" t="s">
        <v>143</v>
      </c>
      <c r="L106" s="47"/>
      <c r="M106" s="210" t="s">
        <v>31</v>
      </c>
      <c r="N106" s="211" t="s">
        <v>47</v>
      </c>
      <c r="O106" s="87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4" t="s">
        <v>127</v>
      </c>
      <c r="AT106" s="214" t="s">
        <v>122</v>
      </c>
      <c r="AU106" s="214" t="s">
        <v>86</v>
      </c>
      <c r="AY106" s="20" t="s">
        <v>120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20" t="s">
        <v>84</v>
      </c>
      <c r="BK106" s="215">
        <f>ROUND(I106*H106,2)</f>
        <v>0</v>
      </c>
      <c r="BL106" s="20" t="s">
        <v>127</v>
      </c>
      <c r="BM106" s="214" t="s">
        <v>157</v>
      </c>
    </row>
    <row r="107" s="2" customFormat="1">
      <c r="A107" s="41"/>
      <c r="B107" s="42"/>
      <c r="C107" s="43"/>
      <c r="D107" s="238" t="s">
        <v>145</v>
      </c>
      <c r="E107" s="43"/>
      <c r="F107" s="239" t="s">
        <v>158</v>
      </c>
      <c r="G107" s="43"/>
      <c r="H107" s="43"/>
      <c r="I107" s="240"/>
      <c r="J107" s="43"/>
      <c r="K107" s="43"/>
      <c r="L107" s="47"/>
      <c r="M107" s="241"/>
      <c r="N107" s="24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145</v>
      </c>
      <c r="AU107" s="20" t="s">
        <v>86</v>
      </c>
    </row>
    <row r="108" s="13" customFormat="1">
      <c r="A108" s="13"/>
      <c r="B108" s="216"/>
      <c r="C108" s="217"/>
      <c r="D108" s="218" t="s">
        <v>129</v>
      </c>
      <c r="E108" s="219" t="s">
        <v>31</v>
      </c>
      <c r="F108" s="220" t="s">
        <v>159</v>
      </c>
      <c r="G108" s="217"/>
      <c r="H108" s="221">
        <v>36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7" t="s">
        <v>129</v>
      </c>
      <c r="AU108" s="227" t="s">
        <v>86</v>
      </c>
      <c r="AV108" s="13" t="s">
        <v>86</v>
      </c>
      <c r="AW108" s="13" t="s">
        <v>37</v>
      </c>
      <c r="AX108" s="13" t="s">
        <v>84</v>
      </c>
      <c r="AY108" s="227" t="s">
        <v>120</v>
      </c>
    </row>
    <row r="109" s="2" customFormat="1" ht="37.8" customHeight="1">
      <c r="A109" s="41"/>
      <c r="B109" s="42"/>
      <c r="C109" s="203" t="s">
        <v>160</v>
      </c>
      <c r="D109" s="203" t="s">
        <v>122</v>
      </c>
      <c r="E109" s="204" t="s">
        <v>161</v>
      </c>
      <c r="F109" s="205" t="s">
        <v>162</v>
      </c>
      <c r="G109" s="206" t="s">
        <v>125</v>
      </c>
      <c r="H109" s="207">
        <v>504</v>
      </c>
      <c r="I109" s="208"/>
      <c r="J109" s="209">
        <f>ROUND(I109*H109,2)</f>
        <v>0</v>
      </c>
      <c r="K109" s="205" t="s">
        <v>143</v>
      </c>
      <c r="L109" s="47"/>
      <c r="M109" s="210" t="s">
        <v>31</v>
      </c>
      <c r="N109" s="211" t="s">
        <v>47</v>
      </c>
      <c r="O109" s="87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4" t="s">
        <v>127</v>
      </c>
      <c r="AT109" s="214" t="s">
        <v>122</v>
      </c>
      <c r="AU109" s="214" t="s">
        <v>86</v>
      </c>
      <c r="AY109" s="20" t="s">
        <v>120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0" t="s">
        <v>84</v>
      </c>
      <c r="BK109" s="215">
        <f>ROUND(I109*H109,2)</f>
        <v>0</v>
      </c>
      <c r="BL109" s="20" t="s">
        <v>127</v>
      </c>
      <c r="BM109" s="214" t="s">
        <v>163</v>
      </c>
    </row>
    <row r="110" s="2" customFormat="1">
      <c r="A110" s="41"/>
      <c r="B110" s="42"/>
      <c r="C110" s="43"/>
      <c r="D110" s="238" t="s">
        <v>145</v>
      </c>
      <c r="E110" s="43"/>
      <c r="F110" s="239" t="s">
        <v>164</v>
      </c>
      <c r="G110" s="43"/>
      <c r="H110" s="43"/>
      <c r="I110" s="240"/>
      <c r="J110" s="43"/>
      <c r="K110" s="43"/>
      <c r="L110" s="47"/>
      <c r="M110" s="241"/>
      <c r="N110" s="24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145</v>
      </c>
      <c r="AU110" s="20" t="s">
        <v>86</v>
      </c>
    </row>
    <row r="111" s="13" customFormat="1">
      <c r="A111" s="13"/>
      <c r="B111" s="216"/>
      <c r="C111" s="217"/>
      <c r="D111" s="218" t="s">
        <v>129</v>
      </c>
      <c r="E111" s="219" t="s">
        <v>31</v>
      </c>
      <c r="F111" s="220" t="s">
        <v>165</v>
      </c>
      <c r="G111" s="217"/>
      <c r="H111" s="221">
        <v>504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7" t="s">
        <v>129</v>
      </c>
      <c r="AU111" s="227" t="s">
        <v>86</v>
      </c>
      <c r="AV111" s="13" t="s">
        <v>86</v>
      </c>
      <c r="AW111" s="13" t="s">
        <v>37</v>
      </c>
      <c r="AX111" s="13" t="s">
        <v>84</v>
      </c>
      <c r="AY111" s="227" t="s">
        <v>120</v>
      </c>
    </row>
    <row r="112" s="2" customFormat="1" ht="24.15" customHeight="1">
      <c r="A112" s="41"/>
      <c r="B112" s="42"/>
      <c r="C112" s="203" t="s">
        <v>166</v>
      </c>
      <c r="D112" s="203" t="s">
        <v>122</v>
      </c>
      <c r="E112" s="204" t="s">
        <v>167</v>
      </c>
      <c r="F112" s="205" t="s">
        <v>168</v>
      </c>
      <c r="G112" s="206" t="s">
        <v>125</v>
      </c>
      <c r="H112" s="207">
        <v>51</v>
      </c>
      <c r="I112" s="208"/>
      <c r="J112" s="209">
        <f>ROUND(I112*H112,2)</f>
        <v>0</v>
      </c>
      <c r="K112" s="205" t="s">
        <v>143</v>
      </c>
      <c r="L112" s="47"/>
      <c r="M112" s="210" t="s">
        <v>31</v>
      </c>
      <c r="N112" s="211" t="s">
        <v>47</v>
      </c>
      <c r="O112" s="8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4" t="s">
        <v>127</v>
      </c>
      <c r="AT112" s="214" t="s">
        <v>122</v>
      </c>
      <c r="AU112" s="214" t="s">
        <v>86</v>
      </c>
      <c r="AY112" s="20" t="s">
        <v>120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20" t="s">
        <v>84</v>
      </c>
      <c r="BK112" s="215">
        <f>ROUND(I112*H112,2)</f>
        <v>0</v>
      </c>
      <c r="BL112" s="20" t="s">
        <v>127</v>
      </c>
      <c r="BM112" s="214" t="s">
        <v>169</v>
      </c>
    </row>
    <row r="113" s="2" customFormat="1">
      <c r="A113" s="41"/>
      <c r="B113" s="42"/>
      <c r="C113" s="43"/>
      <c r="D113" s="238" t="s">
        <v>145</v>
      </c>
      <c r="E113" s="43"/>
      <c r="F113" s="239" t="s">
        <v>170</v>
      </c>
      <c r="G113" s="43"/>
      <c r="H113" s="43"/>
      <c r="I113" s="240"/>
      <c r="J113" s="43"/>
      <c r="K113" s="43"/>
      <c r="L113" s="47"/>
      <c r="M113" s="241"/>
      <c r="N113" s="24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145</v>
      </c>
      <c r="AU113" s="20" t="s">
        <v>86</v>
      </c>
    </row>
    <row r="114" s="13" customFormat="1">
      <c r="A114" s="13"/>
      <c r="B114" s="216"/>
      <c r="C114" s="217"/>
      <c r="D114" s="218" t="s">
        <v>129</v>
      </c>
      <c r="E114" s="219" t="s">
        <v>31</v>
      </c>
      <c r="F114" s="220" t="s">
        <v>140</v>
      </c>
      <c r="G114" s="217"/>
      <c r="H114" s="221">
        <v>51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7" t="s">
        <v>129</v>
      </c>
      <c r="AU114" s="227" t="s">
        <v>86</v>
      </c>
      <c r="AV114" s="13" t="s">
        <v>86</v>
      </c>
      <c r="AW114" s="13" t="s">
        <v>37</v>
      </c>
      <c r="AX114" s="13" t="s">
        <v>84</v>
      </c>
      <c r="AY114" s="227" t="s">
        <v>120</v>
      </c>
    </row>
    <row r="115" s="2" customFormat="1" ht="37.8" customHeight="1">
      <c r="A115" s="41"/>
      <c r="B115" s="42"/>
      <c r="C115" s="203" t="s">
        <v>171</v>
      </c>
      <c r="D115" s="203" t="s">
        <v>122</v>
      </c>
      <c r="E115" s="204" t="s">
        <v>149</v>
      </c>
      <c r="F115" s="205" t="s">
        <v>150</v>
      </c>
      <c r="G115" s="206" t="s">
        <v>125</v>
      </c>
      <c r="H115" s="207">
        <v>153</v>
      </c>
      <c r="I115" s="208"/>
      <c r="J115" s="209">
        <f>ROUND(I115*H115,2)</f>
        <v>0</v>
      </c>
      <c r="K115" s="205" t="s">
        <v>143</v>
      </c>
      <c r="L115" s="47"/>
      <c r="M115" s="210" t="s">
        <v>31</v>
      </c>
      <c r="N115" s="211" t="s">
        <v>47</v>
      </c>
      <c r="O115" s="87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4" t="s">
        <v>127</v>
      </c>
      <c r="AT115" s="214" t="s">
        <v>122</v>
      </c>
      <c r="AU115" s="214" t="s">
        <v>86</v>
      </c>
      <c r="AY115" s="20" t="s">
        <v>120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0" t="s">
        <v>84</v>
      </c>
      <c r="BK115" s="215">
        <f>ROUND(I115*H115,2)</f>
        <v>0</v>
      </c>
      <c r="BL115" s="20" t="s">
        <v>127</v>
      </c>
      <c r="BM115" s="214" t="s">
        <v>172</v>
      </c>
    </row>
    <row r="116" s="2" customFormat="1">
      <c r="A116" s="41"/>
      <c r="B116" s="42"/>
      <c r="C116" s="43"/>
      <c r="D116" s="238" t="s">
        <v>145</v>
      </c>
      <c r="E116" s="43"/>
      <c r="F116" s="239" t="s">
        <v>152</v>
      </c>
      <c r="G116" s="43"/>
      <c r="H116" s="43"/>
      <c r="I116" s="240"/>
      <c r="J116" s="43"/>
      <c r="K116" s="43"/>
      <c r="L116" s="47"/>
      <c r="M116" s="241"/>
      <c r="N116" s="24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145</v>
      </c>
      <c r="AU116" s="20" t="s">
        <v>86</v>
      </c>
    </row>
    <row r="117" s="13" customFormat="1">
      <c r="A117" s="13"/>
      <c r="B117" s="216"/>
      <c r="C117" s="217"/>
      <c r="D117" s="218" t="s">
        <v>129</v>
      </c>
      <c r="E117" s="219" t="s">
        <v>31</v>
      </c>
      <c r="F117" s="220" t="s">
        <v>173</v>
      </c>
      <c r="G117" s="217"/>
      <c r="H117" s="221">
        <v>153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7" t="s">
        <v>129</v>
      </c>
      <c r="AU117" s="227" t="s">
        <v>86</v>
      </c>
      <c r="AV117" s="13" t="s">
        <v>86</v>
      </c>
      <c r="AW117" s="13" t="s">
        <v>37</v>
      </c>
      <c r="AX117" s="13" t="s">
        <v>84</v>
      </c>
      <c r="AY117" s="227" t="s">
        <v>120</v>
      </c>
    </row>
    <row r="118" s="2" customFormat="1" ht="16.5" customHeight="1">
      <c r="A118" s="41"/>
      <c r="B118" s="42"/>
      <c r="C118" s="203" t="s">
        <v>174</v>
      </c>
      <c r="D118" s="203" t="s">
        <v>122</v>
      </c>
      <c r="E118" s="204" t="s">
        <v>175</v>
      </c>
      <c r="F118" s="205" t="s">
        <v>176</v>
      </c>
      <c r="G118" s="206" t="s">
        <v>125</v>
      </c>
      <c r="H118" s="207">
        <v>177</v>
      </c>
      <c r="I118" s="208"/>
      <c r="J118" s="209">
        <f>ROUND(I118*H118,2)</f>
        <v>0</v>
      </c>
      <c r="K118" s="205" t="s">
        <v>177</v>
      </c>
      <c r="L118" s="47"/>
      <c r="M118" s="210" t="s">
        <v>31</v>
      </c>
      <c r="N118" s="211" t="s">
        <v>47</v>
      </c>
      <c r="O118" s="87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4" t="s">
        <v>127</v>
      </c>
      <c r="AT118" s="214" t="s">
        <v>122</v>
      </c>
      <c r="AU118" s="214" t="s">
        <v>86</v>
      </c>
      <c r="AY118" s="20" t="s">
        <v>120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20" t="s">
        <v>84</v>
      </c>
      <c r="BK118" s="215">
        <f>ROUND(I118*H118,2)</f>
        <v>0</v>
      </c>
      <c r="BL118" s="20" t="s">
        <v>127</v>
      </c>
      <c r="BM118" s="214" t="s">
        <v>178</v>
      </c>
    </row>
    <row r="119" s="13" customFormat="1">
      <c r="A119" s="13"/>
      <c r="B119" s="216"/>
      <c r="C119" s="217"/>
      <c r="D119" s="218" t="s">
        <v>129</v>
      </c>
      <c r="E119" s="219" t="s">
        <v>31</v>
      </c>
      <c r="F119" s="220" t="s">
        <v>130</v>
      </c>
      <c r="G119" s="217"/>
      <c r="H119" s="221">
        <v>177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7" t="s">
        <v>129</v>
      </c>
      <c r="AU119" s="227" t="s">
        <v>86</v>
      </c>
      <c r="AV119" s="13" t="s">
        <v>86</v>
      </c>
      <c r="AW119" s="13" t="s">
        <v>37</v>
      </c>
      <c r="AX119" s="13" t="s">
        <v>84</v>
      </c>
      <c r="AY119" s="227" t="s">
        <v>120</v>
      </c>
    </row>
    <row r="120" s="14" customFormat="1">
      <c r="A120" s="14"/>
      <c r="B120" s="228"/>
      <c r="C120" s="229"/>
      <c r="D120" s="218" t="s">
        <v>129</v>
      </c>
      <c r="E120" s="230" t="s">
        <v>31</v>
      </c>
      <c r="F120" s="231" t="s">
        <v>179</v>
      </c>
      <c r="G120" s="229"/>
      <c r="H120" s="230" t="s">
        <v>31</v>
      </c>
      <c r="I120" s="232"/>
      <c r="J120" s="229"/>
      <c r="K120" s="229"/>
      <c r="L120" s="233"/>
      <c r="M120" s="234"/>
      <c r="N120" s="235"/>
      <c r="O120" s="235"/>
      <c r="P120" s="235"/>
      <c r="Q120" s="235"/>
      <c r="R120" s="235"/>
      <c r="S120" s="235"/>
      <c r="T120" s="23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7" t="s">
        <v>129</v>
      </c>
      <c r="AU120" s="237" t="s">
        <v>86</v>
      </c>
      <c r="AV120" s="14" t="s">
        <v>84</v>
      </c>
      <c r="AW120" s="14" t="s">
        <v>37</v>
      </c>
      <c r="AX120" s="14" t="s">
        <v>76</v>
      </c>
      <c r="AY120" s="237" t="s">
        <v>120</v>
      </c>
    </row>
    <row r="121" s="2" customFormat="1" ht="16.5" customHeight="1">
      <c r="A121" s="41"/>
      <c r="B121" s="42"/>
      <c r="C121" s="203" t="s">
        <v>180</v>
      </c>
      <c r="D121" s="203" t="s">
        <v>122</v>
      </c>
      <c r="E121" s="204" t="s">
        <v>181</v>
      </c>
      <c r="F121" s="205" t="s">
        <v>182</v>
      </c>
      <c r="G121" s="206" t="s">
        <v>183</v>
      </c>
      <c r="H121" s="207">
        <v>317.35399999999998</v>
      </c>
      <c r="I121" s="208"/>
      <c r="J121" s="209">
        <f>ROUND(I121*H121,2)</f>
        <v>0</v>
      </c>
      <c r="K121" s="205" t="s">
        <v>143</v>
      </c>
      <c r="L121" s="47"/>
      <c r="M121" s="210" t="s">
        <v>31</v>
      </c>
      <c r="N121" s="211" t="s">
        <v>47</v>
      </c>
      <c r="O121" s="87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4" t="s">
        <v>127</v>
      </c>
      <c r="AT121" s="214" t="s">
        <v>122</v>
      </c>
      <c r="AU121" s="214" t="s">
        <v>86</v>
      </c>
      <c r="AY121" s="20" t="s">
        <v>120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20" t="s">
        <v>84</v>
      </c>
      <c r="BK121" s="215">
        <f>ROUND(I121*H121,2)</f>
        <v>0</v>
      </c>
      <c r="BL121" s="20" t="s">
        <v>127</v>
      </c>
      <c r="BM121" s="214" t="s">
        <v>184</v>
      </c>
    </row>
    <row r="122" s="2" customFormat="1">
      <c r="A122" s="41"/>
      <c r="B122" s="42"/>
      <c r="C122" s="43"/>
      <c r="D122" s="238" t="s">
        <v>145</v>
      </c>
      <c r="E122" s="43"/>
      <c r="F122" s="239" t="s">
        <v>185</v>
      </c>
      <c r="G122" s="43"/>
      <c r="H122" s="43"/>
      <c r="I122" s="240"/>
      <c r="J122" s="43"/>
      <c r="K122" s="43"/>
      <c r="L122" s="47"/>
      <c r="M122" s="241"/>
      <c r="N122" s="24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145</v>
      </c>
      <c r="AU122" s="20" t="s">
        <v>86</v>
      </c>
    </row>
    <row r="123" s="13" customFormat="1">
      <c r="A123" s="13"/>
      <c r="B123" s="216"/>
      <c r="C123" s="217"/>
      <c r="D123" s="218" t="s">
        <v>129</v>
      </c>
      <c r="E123" s="219" t="s">
        <v>31</v>
      </c>
      <c r="F123" s="220" t="s">
        <v>186</v>
      </c>
      <c r="G123" s="217"/>
      <c r="H123" s="221">
        <v>1.125</v>
      </c>
      <c r="I123" s="222"/>
      <c r="J123" s="217"/>
      <c r="K123" s="217"/>
      <c r="L123" s="223"/>
      <c r="M123" s="224"/>
      <c r="N123" s="225"/>
      <c r="O123" s="225"/>
      <c r="P123" s="225"/>
      <c r="Q123" s="225"/>
      <c r="R123" s="225"/>
      <c r="S123" s="225"/>
      <c r="T123" s="2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7" t="s">
        <v>129</v>
      </c>
      <c r="AU123" s="227" t="s">
        <v>86</v>
      </c>
      <c r="AV123" s="13" t="s">
        <v>86</v>
      </c>
      <c r="AW123" s="13" t="s">
        <v>37</v>
      </c>
      <c r="AX123" s="13" t="s">
        <v>76</v>
      </c>
      <c r="AY123" s="227" t="s">
        <v>120</v>
      </c>
    </row>
    <row r="124" s="13" customFormat="1">
      <c r="A124" s="13"/>
      <c r="B124" s="216"/>
      <c r="C124" s="217"/>
      <c r="D124" s="218" t="s">
        <v>129</v>
      </c>
      <c r="E124" s="219" t="s">
        <v>31</v>
      </c>
      <c r="F124" s="220" t="s">
        <v>187</v>
      </c>
      <c r="G124" s="217"/>
      <c r="H124" s="221">
        <v>6.5250000000000004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7" t="s">
        <v>129</v>
      </c>
      <c r="AU124" s="227" t="s">
        <v>86</v>
      </c>
      <c r="AV124" s="13" t="s">
        <v>86</v>
      </c>
      <c r="AW124" s="13" t="s">
        <v>37</v>
      </c>
      <c r="AX124" s="13" t="s">
        <v>76</v>
      </c>
      <c r="AY124" s="227" t="s">
        <v>120</v>
      </c>
    </row>
    <row r="125" s="13" customFormat="1">
      <c r="A125" s="13"/>
      <c r="B125" s="216"/>
      <c r="C125" s="217"/>
      <c r="D125" s="218" t="s">
        <v>129</v>
      </c>
      <c r="E125" s="219" t="s">
        <v>31</v>
      </c>
      <c r="F125" s="220" t="s">
        <v>188</v>
      </c>
      <c r="G125" s="217"/>
      <c r="H125" s="221">
        <v>6.75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7" t="s">
        <v>129</v>
      </c>
      <c r="AU125" s="227" t="s">
        <v>86</v>
      </c>
      <c r="AV125" s="13" t="s">
        <v>86</v>
      </c>
      <c r="AW125" s="13" t="s">
        <v>37</v>
      </c>
      <c r="AX125" s="13" t="s">
        <v>76</v>
      </c>
      <c r="AY125" s="227" t="s">
        <v>120</v>
      </c>
    </row>
    <row r="126" s="13" customFormat="1">
      <c r="A126" s="13"/>
      <c r="B126" s="216"/>
      <c r="C126" s="217"/>
      <c r="D126" s="218" t="s">
        <v>129</v>
      </c>
      <c r="E126" s="219" t="s">
        <v>31</v>
      </c>
      <c r="F126" s="220" t="s">
        <v>189</v>
      </c>
      <c r="G126" s="217"/>
      <c r="H126" s="221">
        <v>9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7" t="s">
        <v>129</v>
      </c>
      <c r="AU126" s="227" t="s">
        <v>86</v>
      </c>
      <c r="AV126" s="13" t="s">
        <v>86</v>
      </c>
      <c r="AW126" s="13" t="s">
        <v>37</v>
      </c>
      <c r="AX126" s="13" t="s">
        <v>76</v>
      </c>
      <c r="AY126" s="227" t="s">
        <v>120</v>
      </c>
    </row>
    <row r="127" s="13" customFormat="1">
      <c r="A127" s="13"/>
      <c r="B127" s="216"/>
      <c r="C127" s="217"/>
      <c r="D127" s="218" t="s">
        <v>129</v>
      </c>
      <c r="E127" s="219" t="s">
        <v>31</v>
      </c>
      <c r="F127" s="220" t="s">
        <v>190</v>
      </c>
      <c r="G127" s="217"/>
      <c r="H127" s="221">
        <v>9.4499999999999993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7" t="s">
        <v>129</v>
      </c>
      <c r="AU127" s="227" t="s">
        <v>86</v>
      </c>
      <c r="AV127" s="13" t="s">
        <v>86</v>
      </c>
      <c r="AW127" s="13" t="s">
        <v>37</v>
      </c>
      <c r="AX127" s="13" t="s">
        <v>76</v>
      </c>
      <c r="AY127" s="227" t="s">
        <v>120</v>
      </c>
    </row>
    <row r="128" s="13" customFormat="1">
      <c r="A128" s="13"/>
      <c r="B128" s="216"/>
      <c r="C128" s="217"/>
      <c r="D128" s="218" t="s">
        <v>129</v>
      </c>
      <c r="E128" s="219" t="s">
        <v>31</v>
      </c>
      <c r="F128" s="220" t="s">
        <v>191</v>
      </c>
      <c r="G128" s="217"/>
      <c r="H128" s="221">
        <v>8.0329999999999995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7" t="s">
        <v>129</v>
      </c>
      <c r="AU128" s="227" t="s">
        <v>86</v>
      </c>
      <c r="AV128" s="13" t="s">
        <v>86</v>
      </c>
      <c r="AW128" s="13" t="s">
        <v>37</v>
      </c>
      <c r="AX128" s="13" t="s">
        <v>76</v>
      </c>
      <c r="AY128" s="227" t="s">
        <v>120</v>
      </c>
    </row>
    <row r="129" s="13" customFormat="1">
      <c r="A129" s="13"/>
      <c r="B129" s="216"/>
      <c r="C129" s="217"/>
      <c r="D129" s="218" t="s">
        <v>129</v>
      </c>
      <c r="E129" s="219" t="s">
        <v>31</v>
      </c>
      <c r="F129" s="220" t="s">
        <v>192</v>
      </c>
      <c r="G129" s="217"/>
      <c r="H129" s="221">
        <v>12.788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7" t="s">
        <v>129</v>
      </c>
      <c r="AU129" s="227" t="s">
        <v>86</v>
      </c>
      <c r="AV129" s="13" t="s">
        <v>86</v>
      </c>
      <c r="AW129" s="13" t="s">
        <v>37</v>
      </c>
      <c r="AX129" s="13" t="s">
        <v>76</v>
      </c>
      <c r="AY129" s="227" t="s">
        <v>120</v>
      </c>
    </row>
    <row r="130" s="13" customFormat="1">
      <c r="A130" s="13"/>
      <c r="B130" s="216"/>
      <c r="C130" s="217"/>
      <c r="D130" s="218" t="s">
        <v>129</v>
      </c>
      <c r="E130" s="219" t="s">
        <v>31</v>
      </c>
      <c r="F130" s="220" t="s">
        <v>193</v>
      </c>
      <c r="G130" s="217"/>
      <c r="H130" s="221">
        <v>3.5249999999999999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7" t="s">
        <v>129</v>
      </c>
      <c r="AU130" s="227" t="s">
        <v>86</v>
      </c>
      <c r="AV130" s="13" t="s">
        <v>86</v>
      </c>
      <c r="AW130" s="13" t="s">
        <v>37</v>
      </c>
      <c r="AX130" s="13" t="s">
        <v>76</v>
      </c>
      <c r="AY130" s="227" t="s">
        <v>120</v>
      </c>
    </row>
    <row r="131" s="13" customFormat="1">
      <c r="A131" s="13"/>
      <c r="B131" s="216"/>
      <c r="C131" s="217"/>
      <c r="D131" s="218" t="s">
        <v>129</v>
      </c>
      <c r="E131" s="219" t="s">
        <v>31</v>
      </c>
      <c r="F131" s="220" t="s">
        <v>194</v>
      </c>
      <c r="G131" s="217"/>
      <c r="H131" s="221">
        <v>7.125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7" t="s">
        <v>129</v>
      </c>
      <c r="AU131" s="227" t="s">
        <v>86</v>
      </c>
      <c r="AV131" s="13" t="s">
        <v>86</v>
      </c>
      <c r="AW131" s="13" t="s">
        <v>37</v>
      </c>
      <c r="AX131" s="13" t="s">
        <v>76</v>
      </c>
      <c r="AY131" s="227" t="s">
        <v>120</v>
      </c>
    </row>
    <row r="132" s="13" customFormat="1">
      <c r="A132" s="13"/>
      <c r="B132" s="216"/>
      <c r="C132" s="217"/>
      <c r="D132" s="218" t="s">
        <v>129</v>
      </c>
      <c r="E132" s="219" t="s">
        <v>31</v>
      </c>
      <c r="F132" s="220" t="s">
        <v>195</v>
      </c>
      <c r="G132" s="217"/>
      <c r="H132" s="221">
        <v>9.375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129</v>
      </c>
      <c r="AU132" s="227" t="s">
        <v>86</v>
      </c>
      <c r="AV132" s="13" t="s">
        <v>86</v>
      </c>
      <c r="AW132" s="13" t="s">
        <v>37</v>
      </c>
      <c r="AX132" s="13" t="s">
        <v>76</v>
      </c>
      <c r="AY132" s="227" t="s">
        <v>120</v>
      </c>
    </row>
    <row r="133" s="13" customFormat="1">
      <c r="A133" s="13"/>
      <c r="B133" s="216"/>
      <c r="C133" s="217"/>
      <c r="D133" s="218" t="s">
        <v>129</v>
      </c>
      <c r="E133" s="219" t="s">
        <v>31</v>
      </c>
      <c r="F133" s="220" t="s">
        <v>196</v>
      </c>
      <c r="G133" s="217"/>
      <c r="H133" s="221">
        <v>17.625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7" t="s">
        <v>129</v>
      </c>
      <c r="AU133" s="227" t="s">
        <v>86</v>
      </c>
      <c r="AV133" s="13" t="s">
        <v>86</v>
      </c>
      <c r="AW133" s="13" t="s">
        <v>37</v>
      </c>
      <c r="AX133" s="13" t="s">
        <v>76</v>
      </c>
      <c r="AY133" s="227" t="s">
        <v>120</v>
      </c>
    </row>
    <row r="134" s="13" customFormat="1">
      <c r="A134" s="13"/>
      <c r="B134" s="216"/>
      <c r="C134" s="217"/>
      <c r="D134" s="218" t="s">
        <v>129</v>
      </c>
      <c r="E134" s="219" t="s">
        <v>31</v>
      </c>
      <c r="F134" s="220" t="s">
        <v>197</v>
      </c>
      <c r="G134" s="217"/>
      <c r="H134" s="221">
        <v>8.625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7" t="s">
        <v>129</v>
      </c>
      <c r="AU134" s="227" t="s">
        <v>86</v>
      </c>
      <c r="AV134" s="13" t="s">
        <v>86</v>
      </c>
      <c r="AW134" s="13" t="s">
        <v>37</v>
      </c>
      <c r="AX134" s="13" t="s">
        <v>76</v>
      </c>
      <c r="AY134" s="227" t="s">
        <v>120</v>
      </c>
    </row>
    <row r="135" s="13" customFormat="1">
      <c r="A135" s="13"/>
      <c r="B135" s="216"/>
      <c r="C135" s="217"/>
      <c r="D135" s="218" t="s">
        <v>129</v>
      </c>
      <c r="E135" s="219" t="s">
        <v>31</v>
      </c>
      <c r="F135" s="220" t="s">
        <v>198</v>
      </c>
      <c r="G135" s="217"/>
      <c r="H135" s="221">
        <v>8.4600000000000009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7" t="s">
        <v>129</v>
      </c>
      <c r="AU135" s="227" t="s">
        <v>86</v>
      </c>
      <c r="AV135" s="13" t="s">
        <v>86</v>
      </c>
      <c r="AW135" s="13" t="s">
        <v>37</v>
      </c>
      <c r="AX135" s="13" t="s">
        <v>76</v>
      </c>
      <c r="AY135" s="227" t="s">
        <v>120</v>
      </c>
    </row>
    <row r="136" s="13" customFormat="1">
      <c r="A136" s="13"/>
      <c r="B136" s="216"/>
      <c r="C136" s="217"/>
      <c r="D136" s="218" t="s">
        <v>129</v>
      </c>
      <c r="E136" s="219" t="s">
        <v>31</v>
      </c>
      <c r="F136" s="220" t="s">
        <v>199</v>
      </c>
      <c r="G136" s="217"/>
      <c r="H136" s="221">
        <v>7.5899999999999999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7" t="s">
        <v>129</v>
      </c>
      <c r="AU136" s="227" t="s">
        <v>86</v>
      </c>
      <c r="AV136" s="13" t="s">
        <v>86</v>
      </c>
      <c r="AW136" s="13" t="s">
        <v>37</v>
      </c>
      <c r="AX136" s="13" t="s">
        <v>76</v>
      </c>
      <c r="AY136" s="227" t="s">
        <v>120</v>
      </c>
    </row>
    <row r="137" s="13" customFormat="1">
      <c r="A137" s="13"/>
      <c r="B137" s="216"/>
      <c r="C137" s="217"/>
      <c r="D137" s="218" t="s">
        <v>129</v>
      </c>
      <c r="E137" s="219" t="s">
        <v>31</v>
      </c>
      <c r="F137" s="220" t="s">
        <v>200</v>
      </c>
      <c r="G137" s="217"/>
      <c r="H137" s="221">
        <v>8.9890000000000008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7" t="s">
        <v>129</v>
      </c>
      <c r="AU137" s="227" t="s">
        <v>86</v>
      </c>
      <c r="AV137" s="13" t="s">
        <v>86</v>
      </c>
      <c r="AW137" s="13" t="s">
        <v>37</v>
      </c>
      <c r="AX137" s="13" t="s">
        <v>76</v>
      </c>
      <c r="AY137" s="227" t="s">
        <v>120</v>
      </c>
    </row>
    <row r="138" s="13" customFormat="1">
      <c r="A138" s="13"/>
      <c r="B138" s="216"/>
      <c r="C138" s="217"/>
      <c r="D138" s="218" t="s">
        <v>129</v>
      </c>
      <c r="E138" s="219" t="s">
        <v>31</v>
      </c>
      <c r="F138" s="220" t="s">
        <v>201</v>
      </c>
      <c r="G138" s="217"/>
      <c r="H138" s="221">
        <v>9.3149999999999995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7" t="s">
        <v>129</v>
      </c>
      <c r="AU138" s="227" t="s">
        <v>86</v>
      </c>
      <c r="AV138" s="13" t="s">
        <v>86</v>
      </c>
      <c r="AW138" s="13" t="s">
        <v>37</v>
      </c>
      <c r="AX138" s="13" t="s">
        <v>76</v>
      </c>
      <c r="AY138" s="227" t="s">
        <v>120</v>
      </c>
    </row>
    <row r="139" s="13" customFormat="1">
      <c r="A139" s="13"/>
      <c r="B139" s="216"/>
      <c r="C139" s="217"/>
      <c r="D139" s="218" t="s">
        <v>129</v>
      </c>
      <c r="E139" s="219" t="s">
        <v>31</v>
      </c>
      <c r="F139" s="220" t="s">
        <v>202</v>
      </c>
      <c r="G139" s="217"/>
      <c r="H139" s="221">
        <v>10.013999999999999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7" t="s">
        <v>129</v>
      </c>
      <c r="AU139" s="227" t="s">
        <v>86</v>
      </c>
      <c r="AV139" s="13" t="s">
        <v>86</v>
      </c>
      <c r="AW139" s="13" t="s">
        <v>37</v>
      </c>
      <c r="AX139" s="13" t="s">
        <v>76</v>
      </c>
      <c r="AY139" s="227" t="s">
        <v>120</v>
      </c>
    </row>
    <row r="140" s="13" customFormat="1">
      <c r="A140" s="13"/>
      <c r="B140" s="216"/>
      <c r="C140" s="217"/>
      <c r="D140" s="218" t="s">
        <v>129</v>
      </c>
      <c r="E140" s="219" t="s">
        <v>31</v>
      </c>
      <c r="F140" s="220" t="s">
        <v>203</v>
      </c>
      <c r="G140" s="217"/>
      <c r="H140" s="221">
        <v>9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7" t="s">
        <v>129</v>
      </c>
      <c r="AU140" s="227" t="s">
        <v>86</v>
      </c>
      <c r="AV140" s="13" t="s">
        <v>86</v>
      </c>
      <c r="AW140" s="13" t="s">
        <v>37</v>
      </c>
      <c r="AX140" s="13" t="s">
        <v>76</v>
      </c>
      <c r="AY140" s="227" t="s">
        <v>120</v>
      </c>
    </row>
    <row r="141" s="13" customFormat="1">
      <c r="A141" s="13"/>
      <c r="B141" s="216"/>
      <c r="C141" s="217"/>
      <c r="D141" s="218" t="s">
        <v>129</v>
      </c>
      <c r="E141" s="219" t="s">
        <v>31</v>
      </c>
      <c r="F141" s="220" t="s">
        <v>204</v>
      </c>
      <c r="G141" s="217"/>
      <c r="H141" s="221">
        <v>7.2000000000000002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7" t="s">
        <v>129</v>
      </c>
      <c r="AU141" s="227" t="s">
        <v>86</v>
      </c>
      <c r="AV141" s="13" t="s">
        <v>86</v>
      </c>
      <c r="AW141" s="13" t="s">
        <v>37</v>
      </c>
      <c r="AX141" s="13" t="s">
        <v>76</v>
      </c>
      <c r="AY141" s="227" t="s">
        <v>120</v>
      </c>
    </row>
    <row r="142" s="13" customFormat="1">
      <c r="A142" s="13"/>
      <c r="B142" s="216"/>
      <c r="C142" s="217"/>
      <c r="D142" s="218" t="s">
        <v>129</v>
      </c>
      <c r="E142" s="219" t="s">
        <v>31</v>
      </c>
      <c r="F142" s="220" t="s">
        <v>205</v>
      </c>
      <c r="G142" s="217"/>
      <c r="H142" s="221">
        <v>11.25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7" t="s">
        <v>129</v>
      </c>
      <c r="AU142" s="227" t="s">
        <v>86</v>
      </c>
      <c r="AV142" s="13" t="s">
        <v>86</v>
      </c>
      <c r="AW142" s="13" t="s">
        <v>37</v>
      </c>
      <c r="AX142" s="13" t="s">
        <v>76</v>
      </c>
      <c r="AY142" s="227" t="s">
        <v>120</v>
      </c>
    </row>
    <row r="143" s="13" customFormat="1">
      <c r="A143" s="13"/>
      <c r="B143" s="216"/>
      <c r="C143" s="217"/>
      <c r="D143" s="218" t="s">
        <v>129</v>
      </c>
      <c r="E143" s="219" t="s">
        <v>31</v>
      </c>
      <c r="F143" s="220" t="s">
        <v>206</v>
      </c>
      <c r="G143" s="217"/>
      <c r="H143" s="221">
        <v>9.4499999999999993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7" t="s">
        <v>129</v>
      </c>
      <c r="AU143" s="227" t="s">
        <v>86</v>
      </c>
      <c r="AV143" s="13" t="s">
        <v>86</v>
      </c>
      <c r="AW143" s="13" t="s">
        <v>37</v>
      </c>
      <c r="AX143" s="13" t="s">
        <v>76</v>
      </c>
      <c r="AY143" s="227" t="s">
        <v>120</v>
      </c>
    </row>
    <row r="144" s="13" customFormat="1">
      <c r="A144" s="13"/>
      <c r="B144" s="216"/>
      <c r="C144" s="217"/>
      <c r="D144" s="218" t="s">
        <v>129</v>
      </c>
      <c r="E144" s="219" t="s">
        <v>31</v>
      </c>
      <c r="F144" s="220" t="s">
        <v>207</v>
      </c>
      <c r="G144" s="217"/>
      <c r="H144" s="221">
        <v>8.5500000000000007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7" t="s">
        <v>129</v>
      </c>
      <c r="AU144" s="227" t="s">
        <v>86</v>
      </c>
      <c r="AV144" s="13" t="s">
        <v>86</v>
      </c>
      <c r="AW144" s="13" t="s">
        <v>37</v>
      </c>
      <c r="AX144" s="13" t="s">
        <v>76</v>
      </c>
      <c r="AY144" s="227" t="s">
        <v>120</v>
      </c>
    </row>
    <row r="145" s="13" customFormat="1">
      <c r="A145" s="13"/>
      <c r="B145" s="216"/>
      <c r="C145" s="217"/>
      <c r="D145" s="218" t="s">
        <v>129</v>
      </c>
      <c r="E145" s="219" t="s">
        <v>31</v>
      </c>
      <c r="F145" s="220" t="s">
        <v>208</v>
      </c>
      <c r="G145" s="217"/>
      <c r="H145" s="221">
        <v>8.25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7" t="s">
        <v>129</v>
      </c>
      <c r="AU145" s="227" t="s">
        <v>86</v>
      </c>
      <c r="AV145" s="13" t="s">
        <v>86</v>
      </c>
      <c r="AW145" s="13" t="s">
        <v>37</v>
      </c>
      <c r="AX145" s="13" t="s">
        <v>76</v>
      </c>
      <c r="AY145" s="227" t="s">
        <v>120</v>
      </c>
    </row>
    <row r="146" s="13" customFormat="1">
      <c r="A146" s="13"/>
      <c r="B146" s="216"/>
      <c r="C146" s="217"/>
      <c r="D146" s="218" t="s">
        <v>129</v>
      </c>
      <c r="E146" s="219" t="s">
        <v>31</v>
      </c>
      <c r="F146" s="220" t="s">
        <v>209</v>
      </c>
      <c r="G146" s="217"/>
      <c r="H146" s="221">
        <v>13.5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7" t="s">
        <v>129</v>
      </c>
      <c r="AU146" s="227" t="s">
        <v>86</v>
      </c>
      <c r="AV146" s="13" t="s">
        <v>86</v>
      </c>
      <c r="AW146" s="13" t="s">
        <v>37</v>
      </c>
      <c r="AX146" s="13" t="s">
        <v>76</v>
      </c>
      <c r="AY146" s="227" t="s">
        <v>120</v>
      </c>
    </row>
    <row r="147" s="13" customFormat="1">
      <c r="A147" s="13"/>
      <c r="B147" s="216"/>
      <c r="C147" s="217"/>
      <c r="D147" s="218" t="s">
        <v>129</v>
      </c>
      <c r="E147" s="219" t="s">
        <v>31</v>
      </c>
      <c r="F147" s="220" t="s">
        <v>210</v>
      </c>
      <c r="G147" s="217"/>
      <c r="H147" s="221">
        <v>11.550000000000001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7" t="s">
        <v>129</v>
      </c>
      <c r="AU147" s="227" t="s">
        <v>86</v>
      </c>
      <c r="AV147" s="13" t="s">
        <v>86</v>
      </c>
      <c r="AW147" s="13" t="s">
        <v>37</v>
      </c>
      <c r="AX147" s="13" t="s">
        <v>76</v>
      </c>
      <c r="AY147" s="227" t="s">
        <v>120</v>
      </c>
    </row>
    <row r="148" s="13" customFormat="1">
      <c r="A148" s="13"/>
      <c r="B148" s="216"/>
      <c r="C148" s="217"/>
      <c r="D148" s="218" t="s">
        <v>129</v>
      </c>
      <c r="E148" s="219" t="s">
        <v>31</v>
      </c>
      <c r="F148" s="220" t="s">
        <v>211</v>
      </c>
      <c r="G148" s="217"/>
      <c r="H148" s="221">
        <v>7.5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7" t="s">
        <v>129</v>
      </c>
      <c r="AU148" s="227" t="s">
        <v>86</v>
      </c>
      <c r="AV148" s="13" t="s">
        <v>86</v>
      </c>
      <c r="AW148" s="13" t="s">
        <v>37</v>
      </c>
      <c r="AX148" s="13" t="s">
        <v>76</v>
      </c>
      <c r="AY148" s="227" t="s">
        <v>120</v>
      </c>
    </row>
    <row r="149" s="13" customFormat="1">
      <c r="A149" s="13"/>
      <c r="B149" s="216"/>
      <c r="C149" s="217"/>
      <c r="D149" s="218" t="s">
        <v>129</v>
      </c>
      <c r="E149" s="219" t="s">
        <v>31</v>
      </c>
      <c r="F149" s="220" t="s">
        <v>212</v>
      </c>
      <c r="G149" s="217"/>
      <c r="H149" s="221">
        <v>11.4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7" t="s">
        <v>129</v>
      </c>
      <c r="AU149" s="227" t="s">
        <v>86</v>
      </c>
      <c r="AV149" s="13" t="s">
        <v>86</v>
      </c>
      <c r="AW149" s="13" t="s">
        <v>37</v>
      </c>
      <c r="AX149" s="13" t="s">
        <v>76</v>
      </c>
      <c r="AY149" s="227" t="s">
        <v>120</v>
      </c>
    </row>
    <row r="150" s="13" customFormat="1">
      <c r="A150" s="13"/>
      <c r="B150" s="216"/>
      <c r="C150" s="217"/>
      <c r="D150" s="218" t="s">
        <v>129</v>
      </c>
      <c r="E150" s="219" t="s">
        <v>31</v>
      </c>
      <c r="F150" s="220" t="s">
        <v>213</v>
      </c>
      <c r="G150" s="217"/>
      <c r="H150" s="221">
        <v>6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7" t="s">
        <v>129</v>
      </c>
      <c r="AU150" s="227" t="s">
        <v>86</v>
      </c>
      <c r="AV150" s="13" t="s">
        <v>86</v>
      </c>
      <c r="AW150" s="13" t="s">
        <v>37</v>
      </c>
      <c r="AX150" s="13" t="s">
        <v>76</v>
      </c>
      <c r="AY150" s="227" t="s">
        <v>120</v>
      </c>
    </row>
    <row r="151" s="13" customFormat="1">
      <c r="A151" s="13"/>
      <c r="B151" s="216"/>
      <c r="C151" s="217"/>
      <c r="D151" s="218" t="s">
        <v>129</v>
      </c>
      <c r="E151" s="219" t="s">
        <v>31</v>
      </c>
      <c r="F151" s="220" t="s">
        <v>214</v>
      </c>
      <c r="G151" s="217"/>
      <c r="H151" s="221">
        <v>6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7" t="s">
        <v>129</v>
      </c>
      <c r="AU151" s="227" t="s">
        <v>86</v>
      </c>
      <c r="AV151" s="13" t="s">
        <v>86</v>
      </c>
      <c r="AW151" s="13" t="s">
        <v>37</v>
      </c>
      <c r="AX151" s="13" t="s">
        <v>76</v>
      </c>
      <c r="AY151" s="227" t="s">
        <v>120</v>
      </c>
    </row>
    <row r="152" s="13" customFormat="1">
      <c r="A152" s="13"/>
      <c r="B152" s="216"/>
      <c r="C152" s="217"/>
      <c r="D152" s="218" t="s">
        <v>129</v>
      </c>
      <c r="E152" s="219" t="s">
        <v>31</v>
      </c>
      <c r="F152" s="220" t="s">
        <v>215</v>
      </c>
      <c r="G152" s="217"/>
      <c r="H152" s="221">
        <v>6.6150000000000002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7" t="s">
        <v>129</v>
      </c>
      <c r="AU152" s="227" t="s">
        <v>86</v>
      </c>
      <c r="AV152" s="13" t="s">
        <v>86</v>
      </c>
      <c r="AW152" s="13" t="s">
        <v>37</v>
      </c>
      <c r="AX152" s="13" t="s">
        <v>76</v>
      </c>
      <c r="AY152" s="227" t="s">
        <v>120</v>
      </c>
    </row>
    <row r="153" s="13" customFormat="1">
      <c r="A153" s="13"/>
      <c r="B153" s="216"/>
      <c r="C153" s="217"/>
      <c r="D153" s="218" t="s">
        <v>129</v>
      </c>
      <c r="E153" s="219" t="s">
        <v>31</v>
      </c>
      <c r="F153" s="220" t="s">
        <v>216</v>
      </c>
      <c r="G153" s="217"/>
      <c r="H153" s="221">
        <v>13.5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7" t="s">
        <v>129</v>
      </c>
      <c r="AU153" s="227" t="s">
        <v>86</v>
      </c>
      <c r="AV153" s="13" t="s">
        <v>86</v>
      </c>
      <c r="AW153" s="13" t="s">
        <v>37</v>
      </c>
      <c r="AX153" s="13" t="s">
        <v>76</v>
      </c>
      <c r="AY153" s="227" t="s">
        <v>120</v>
      </c>
    </row>
    <row r="154" s="13" customFormat="1">
      <c r="A154" s="13"/>
      <c r="B154" s="216"/>
      <c r="C154" s="217"/>
      <c r="D154" s="218" t="s">
        <v>129</v>
      </c>
      <c r="E154" s="219" t="s">
        <v>31</v>
      </c>
      <c r="F154" s="220" t="s">
        <v>217</v>
      </c>
      <c r="G154" s="217"/>
      <c r="H154" s="221">
        <v>11.130000000000001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7" t="s">
        <v>129</v>
      </c>
      <c r="AU154" s="227" t="s">
        <v>86</v>
      </c>
      <c r="AV154" s="13" t="s">
        <v>86</v>
      </c>
      <c r="AW154" s="13" t="s">
        <v>37</v>
      </c>
      <c r="AX154" s="13" t="s">
        <v>76</v>
      </c>
      <c r="AY154" s="227" t="s">
        <v>120</v>
      </c>
    </row>
    <row r="155" s="13" customFormat="1">
      <c r="A155" s="13"/>
      <c r="B155" s="216"/>
      <c r="C155" s="217"/>
      <c r="D155" s="218" t="s">
        <v>129</v>
      </c>
      <c r="E155" s="219" t="s">
        <v>31</v>
      </c>
      <c r="F155" s="220" t="s">
        <v>218</v>
      </c>
      <c r="G155" s="217"/>
      <c r="H155" s="221">
        <v>9.75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7" t="s">
        <v>129</v>
      </c>
      <c r="AU155" s="227" t="s">
        <v>86</v>
      </c>
      <c r="AV155" s="13" t="s">
        <v>86</v>
      </c>
      <c r="AW155" s="13" t="s">
        <v>37</v>
      </c>
      <c r="AX155" s="13" t="s">
        <v>76</v>
      </c>
      <c r="AY155" s="227" t="s">
        <v>120</v>
      </c>
    </row>
    <row r="156" s="13" customFormat="1">
      <c r="A156" s="13"/>
      <c r="B156" s="216"/>
      <c r="C156" s="217"/>
      <c r="D156" s="218" t="s">
        <v>129</v>
      </c>
      <c r="E156" s="219" t="s">
        <v>31</v>
      </c>
      <c r="F156" s="220" t="s">
        <v>219</v>
      </c>
      <c r="G156" s="217"/>
      <c r="H156" s="221">
        <v>14.805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7" t="s">
        <v>129</v>
      </c>
      <c r="AU156" s="227" t="s">
        <v>86</v>
      </c>
      <c r="AV156" s="13" t="s">
        <v>86</v>
      </c>
      <c r="AW156" s="13" t="s">
        <v>37</v>
      </c>
      <c r="AX156" s="13" t="s">
        <v>76</v>
      </c>
      <c r="AY156" s="227" t="s">
        <v>120</v>
      </c>
    </row>
    <row r="157" s="13" customFormat="1">
      <c r="A157" s="13"/>
      <c r="B157" s="216"/>
      <c r="C157" s="217"/>
      <c r="D157" s="218" t="s">
        <v>129</v>
      </c>
      <c r="E157" s="219" t="s">
        <v>31</v>
      </c>
      <c r="F157" s="220" t="s">
        <v>220</v>
      </c>
      <c r="G157" s="217"/>
      <c r="H157" s="221">
        <v>6.1050000000000004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7" t="s">
        <v>129</v>
      </c>
      <c r="AU157" s="227" t="s">
        <v>86</v>
      </c>
      <c r="AV157" s="13" t="s">
        <v>86</v>
      </c>
      <c r="AW157" s="13" t="s">
        <v>37</v>
      </c>
      <c r="AX157" s="13" t="s">
        <v>76</v>
      </c>
      <c r="AY157" s="227" t="s">
        <v>120</v>
      </c>
    </row>
    <row r="158" s="13" customFormat="1">
      <c r="A158" s="13"/>
      <c r="B158" s="216"/>
      <c r="C158" s="217"/>
      <c r="D158" s="218" t="s">
        <v>129</v>
      </c>
      <c r="E158" s="219" t="s">
        <v>31</v>
      </c>
      <c r="F158" s="220" t="s">
        <v>221</v>
      </c>
      <c r="G158" s="217"/>
      <c r="H158" s="221">
        <v>1.4850000000000001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7" t="s">
        <v>129</v>
      </c>
      <c r="AU158" s="227" t="s">
        <v>86</v>
      </c>
      <c r="AV158" s="13" t="s">
        <v>86</v>
      </c>
      <c r="AW158" s="13" t="s">
        <v>37</v>
      </c>
      <c r="AX158" s="13" t="s">
        <v>76</v>
      </c>
      <c r="AY158" s="227" t="s">
        <v>120</v>
      </c>
    </row>
    <row r="159" s="15" customFormat="1">
      <c r="A159" s="15"/>
      <c r="B159" s="243"/>
      <c r="C159" s="244"/>
      <c r="D159" s="218" t="s">
        <v>129</v>
      </c>
      <c r="E159" s="245" t="s">
        <v>31</v>
      </c>
      <c r="F159" s="246" t="s">
        <v>222</v>
      </c>
      <c r="G159" s="244"/>
      <c r="H159" s="247">
        <v>317.35400000000004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3" t="s">
        <v>129</v>
      </c>
      <c r="AU159" s="253" t="s">
        <v>86</v>
      </c>
      <c r="AV159" s="15" t="s">
        <v>127</v>
      </c>
      <c r="AW159" s="15" t="s">
        <v>37</v>
      </c>
      <c r="AX159" s="15" t="s">
        <v>84</v>
      </c>
      <c r="AY159" s="253" t="s">
        <v>120</v>
      </c>
    </row>
    <row r="160" s="2" customFormat="1" ht="16.5" customHeight="1">
      <c r="A160" s="41"/>
      <c r="B160" s="42"/>
      <c r="C160" s="203" t="s">
        <v>8</v>
      </c>
      <c r="D160" s="203" t="s">
        <v>122</v>
      </c>
      <c r="E160" s="204" t="s">
        <v>223</v>
      </c>
      <c r="F160" s="205" t="s">
        <v>224</v>
      </c>
      <c r="G160" s="206" t="s">
        <v>183</v>
      </c>
      <c r="H160" s="207">
        <v>49.560000000000002</v>
      </c>
      <c r="I160" s="208"/>
      <c r="J160" s="209">
        <f>ROUND(I160*H160,2)</f>
        <v>0</v>
      </c>
      <c r="K160" s="205" t="s">
        <v>143</v>
      </c>
      <c r="L160" s="47"/>
      <c r="M160" s="210" t="s">
        <v>31</v>
      </c>
      <c r="N160" s="211" t="s">
        <v>47</v>
      </c>
      <c r="O160" s="87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4" t="s">
        <v>127</v>
      </c>
      <c r="AT160" s="214" t="s">
        <v>122</v>
      </c>
      <c r="AU160" s="214" t="s">
        <v>86</v>
      </c>
      <c r="AY160" s="20" t="s">
        <v>120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20" t="s">
        <v>84</v>
      </c>
      <c r="BK160" s="215">
        <f>ROUND(I160*H160,2)</f>
        <v>0</v>
      </c>
      <c r="BL160" s="20" t="s">
        <v>127</v>
      </c>
      <c r="BM160" s="214" t="s">
        <v>225</v>
      </c>
    </row>
    <row r="161" s="2" customFormat="1">
      <c r="A161" s="41"/>
      <c r="B161" s="42"/>
      <c r="C161" s="43"/>
      <c r="D161" s="238" t="s">
        <v>145</v>
      </c>
      <c r="E161" s="43"/>
      <c r="F161" s="239" t="s">
        <v>226</v>
      </c>
      <c r="G161" s="43"/>
      <c r="H161" s="43"/>
      <c r="I161" s="240"/>
      <c r="J161" s="43"/>
      <c r="K161" s="43"/>
      <c r="L161" s="47"/>
      <c r="M161" s="241"/>
      <c r="N161" s="24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145</v>
      </c>
      <c r="AU161" s="20" t="s">
        <v>86</v>
      </c>
    </row>
    <row r="162" s="14" customFormat="1">
      <c r="A162" s="14"/>
      <c r="B162" s="228"/>
      <c r="C162" s="229"/>
      <c r="D162" s="218" t="s">
        <v>129</v>
      </c>
      <c r="E162" s="230" t="s">
        <v>31</v>
      </c>
      <c r="F162" s="231" t="s">
        <v>227</v>
      </c>
      <c r="G162" s="229"/>
      <c r="H162" s="230" t="s">
        <v>31</v>
      </c>
      <c r="I162" s="232"/>
      <c r="J162" s="229"/>
      <c r="K162" s="229"/>
      <c r="L162" s="233"/>
      <c r="M162" s="234"/>
      <c r="N162" s="235"/>
      <c r="O162" s="235"/>
      <c r="P162" s="235"/>
      <c r="Q162" s="235"/>
      <c r="R162" s="235"/>
      <c r="S162" s="235"/>
      <c r="T162" s="23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7" t="s">
        <v>129</v>
      </c>
      <c r="AU162" s="237" t="s">
        <v>86</v>
      </c>
      <c r="AV162" s="14" t="s">
        <v>84</v>
      </c>
      <c r="AW162" s="14" t="s">
        <v>37</v>
      </c>
      <c r="AX162" s="14" t="s">
        <v>76</v>
      </c>
      <c r="AY162" s="237" t="s">
        <v>120</v>
      </c>
    </row>
    <row r="163" s="13" customFormat="1">
      <c r="A163" s="13"/>
      <c r="B163" s="216"/>
      <c r="C163" s="217"/>
      <c r="D163" s="218" t="s">
        <v>129</v>
      </c>
      <c r="E163" s="219" t="s">
        <v>31</v>
      </c>
      <c r="F163" s="220" t="s">
        <v>228</v>
      </c>
      <c r="G163" s="217"/>
      <c r="H163" s="221">
        <v>21.239999999999998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7" t="s">
        <v>129</v>
      </c>
      <c r="AU163" s="227" t="s">
        <v>86</v>
      </c>
      <c r="AV163" s="13" t="s">
        <v>86</v>
      </c>
      <c r="AW163" s="13" t="s">
        <v>37</v>
      </c>
      <c r="AX163" s="13" t="s">
        <v>76</v>
      </c>
      <c r="AY163" s="227" t="s">
        <v>120</v>
      </c>
    </row>
    <row r="164" s="13" customFormat="1">
      <c r="A164" s="13"/>
      <c r="B164" s="216"/>
      <c r="C164" s="217"/>
      <c r="D164" s="218" t="s">
        <v>129</v>
      </c>
      <c r="E164" s="219" t="s">
        <v>31</v>
      </c>
      <c r="F164" s="220" t="s">
        <v>229</v>
      </c>
      <c r="G164" s="217"/>
      <c r="H164" s="221">
        <v>28.32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7" t="s">
        <v>129</v>
      </c>
      <c r="AU164" s="227" t="s">
        <v>86</v>
      </c>
      <c r="AV164" s="13" t="s">
        <v>86</v>
      </c>
      <c r="AW164" s="13" t="s">
        <v>37</v>
      </c>
      <c r="AX164" s="13" t="s">
        <v>76</v>
      </c>
      <c r="AY164" s="227" t="s">
        <v>120</v>
      </c>
    </row>
    <row r="165" s="15" customFormat="1">
      <c r="A165" s="15"/>
      <c r="B165" s="243"/>
      <c r="C165" s="244"/>
      <c r="D165" s="218" t="s">
        <v>129</v>
      </c>
      <c r="E165" s="245" t="s">
        <v>31</v>
      </c>
      <c r="F165" s="246" t="s">
        <v>222</v>
      </c>
      <c r="G165" s="244"/>
      <c r="H165" s="247">
        <v>49.560000000000002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3" t="s">
        <v>129</v>
      </c>
      <c r="AU165" s="253" t="s">
        <v>86</v>
      </c>
      <c r="AV165" s="15" t="s">
        <v>127</v>
      </c>
      <c r="AW165" s="15" t="s">
        <v>37</v>
      </c>
      <c r="AX165" s="15" t="s">
        <v>84</v>
      </c>
      <c r="AY165" s="253" t="s">
        <v>120</v>
      </c>
    </row>
    <row r="166" s="2" customFormat="1" ht="21.75" customHeight="1">
      <c r="A166" s="41"/>
      <c r="B166" s="42"/>
      <c r="C166" s="203" t="s">
        <v>230</v>
      </c>
      <c r="D166" s="203" t="s">
        <v>122</v>
      </c>
      <c r="E166" s="204" t="s">
        <v>231</v>
      </c>
      <c r="F166" s="205" t="s">
        <v>232</v>
      </c>
      <c r="G166" s="206" t="s">
        <v>183</v>
      </c>
      <c r="H166" s="207">
        <v>487.70499999999998</v>
      </c>
      <c r="I166" s="208"/>
      <c r="J166" s="209">
        <f>ROUND(I166*H166,2)</f>
        <v>0</v>
      </c>
      <c r="K166" s="205" t="s">
        <v>143</v>
      </c>
      <c r="L166" s="47"/>
      <c r="M166" s="210" t="s">
        <v>31</v>
      </c>
      <c r="N166" s="211" t="s">
        <v>47</v>
      </c>
      <c r="O166" s="87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4" t="s">
        <v>127</v>
      </c>
      <c r="AT166" s="214" t="s">
        <v>122</v>
      </c>
      <c r="AU166" s="214" t="s">
        <v>86</v>
      </c>
      <c r="AY166" s="20" t="s">
        <v>120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20" t="s">
        <v>84</v>
      </c>
      <c r="BK166" s="215">
        <f>ROUND(I166*H166,2)</f>
        <v>0</v>
      </c>
      <c r="BL166" s="20" t="s">
        <v>127</v>
      </c>
      <c r="BM166" s="214" t="s">
        <v>233</v>
      </c>
    </row>
    <row r="167" s="2" customFormat="1">
      <c r="A167" s="41"/>
      <c r="B167" s="42"/>
      <c r="C167" s="43"/>
      <c r="D167" s="238" t="s">
        <v>145</v>
      </c>
      <c r="E167" s="43"/>
      <c r="F167" s="239" t="s">
        <v>234</v>
      </c>
      <c r="G167" s="43"/>
      <c r="H167" s="43"/>
      <c r="I167" s="240"/>
      <c r="J167" s="43"/>
      <c r="K167" s="43"/>
      <c r="L167" s="47"/>
      <c r="M167" s="241"/>
      <c r="N167" s="24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145</v>
      </c>
      <c r="AU167" s="20" t="s">
        <v>86</v>
      </c>
    </row>
    <row r="168" s="14" customFormat="1">
      <c r="A168" s="14"/>
      <c r="B168" s="228"/>
      <c r="C168" s="229"/>
      <c r="D168" s="218" t="s">
        <v>129</v>
      </c>
      <c r="E168" s="230" t="s">
        <v>31</v>
      </c>
      <c r="F168" s="231" t="s">
        <v>235</v>
      </c>
      <c r="G168" s="229"/>
      <c r="H168" s="230" t="s">
        <v>31</v>
      </c>
      <c r="I168" s="232"/>
      <c r="J168" s="229"/>
      <c r="K168" s="229"/>
      <c r="L168" s="233"/>
      <c r="M168" s="234"/>
      <c r="N168" s="235"/>
      <c r="O168" s="235"/>
      <c r="P168" s="235"/>
      <c r="Q168" s="235"/>
      <c r="R168" s="235"/>
      <c r="S168" s="235"/>
      <c r="T168" s="23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7" t="s">
        <v>129</v>
      </c>
      <c r="AU168" s="237" t="s">
        <v>86</v>
      </c>
      <c r="AV168" s="14" t="s">
        <v>84</v>
      </c>
      <c r="AW168" s="14" t="s">
        <v>37</v>
      </c>
      <c r="AX168" s="14" t="s">
        <v>76</v>
      </c>
      <c r="AY168" s="237" t="s">
        <v>120</v>
      </c>
    </row>
    <row r="169" s="13" customFormat="1">
      <c r="A169" s="13"/>
      <c r="B169" s="216"/>
      <c r="C169" s="217"/>
      <c r="D169" s="218" t="s">
        <v>129</v>
      </c>
      <c r="E169" s="219" t="s">
        <v>31</v>
      </c>
      <c r="F169" s="220" t="s">
        <v>236</v>
      </c>
      <c r="G169" s="217"/>
      <c r="H169" s="221">
        <v>22.699999999999999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7" t="s">
        <v>129</v>
      </c>
      <c r="AU169" s="227" t="s">
        <v>86</v>
      </c>
      <c r="AV169" s="13" t="s">
        <v>86</v>
      </c>
      <c r="AW169" s="13" t="s">
        <v>37</v>
      </c>
      <c r="AX169" s="13" t="s">
        <v>76</v>
      </c>
      <c r="AY169" s="227" t="s">
        <v>120</v>
      </c>
    </row>
    <row r="170" s="13" customFormat="1">
      <c r="A170" s="13"/>
      <c r="B170" s="216"/>
      <c r="C170" s="217"/>
      <c r="D170" s="218" t="s">
        <v>129</v>
      </c>
      <c r="E170" s="219" t="s">
        <v>31</v>
      </c>
      <c r="F170" s="220" t="s">
        <v>237</v>
      </c>
      <c r="G170" s="217"/>
      <c r="H170" s="221">
        <v>13.5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7" t="s">
        <v>129</v>
      </c>
      <c r="AU170" s="227" t="s">
        <v>86</v>
      </c>
      <c r="AV170" s="13" t="s">
        <v>86</v>
      </c>
      <c r="AW170" s="13" t="s">
        <v>37</v>
      </c>
      <c r="AX170" s="13" t="s">
        <v>76</v>
      </c>
      <c r="AY170" s="227" t="s">
        <v>120</v>
      </c>
    </row>
    <row r="171" s="13" customFormat="1">
      <c r="A171" s="13"/>
      <c r="B171" s="216"/>
      <c r="C171" s="217"/>
      <c r="D171" s="218" t="s">
        <v>129</v>
      </c>
      <c r="E171" s="219" t="s">
        <v>31</v>
      </c>
      <c r="F171" s="220" t="s">
        <v>238</v>
      </c>
      <c r="G171" s="217"/>
      <c r="H171" s="221">
        <v>2.0249999999999999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7" t="s">
        <v>129</v>
      </c>
      <c r="AU171" s="227" t="s">
        <v>86</v>
      </c>
      <c r="AV171" s="13" t="s">
        <v>86</v>
      </c>
      <c r="AW171" s="13" t="s">
        <v>37</v>
      </c>
      <c r="AX171" s="13" t="s">
        <v>76</v>
      </c>
      <c r="AY171" s="227" t="s">
        <v>120</v>
      </c>
    </row>
    <row r="172" s="13" customFormat="1">
      <c r="A172" s="13"/>
      <c r="B172" s="216"/>
      <c r="C172" s="217"/>
      <c r="D172" s="218" t="s">
        <v>129</v>
      </c>
      <c r="E172" s="219" t="s">
        <v>31</v>
      </c>
      <c r="F172" s="220" t="s">
        <v>239</v>
      </c>
      <c r="G172" s="217"/>
      <c r="H172" s="221">
        <v>7.5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7" t="s">
        <v>129</v>
      </c>
      <c r="AU172" s="227" t="s">
        <v>86</v>
      </c>
      <c r="AV172" s="13" t="s">
        <v>86</v>
      </c>
      <c r="AW172" s="13" t="s">
        <v>37</v>
      </c>
      <c r="AX172" s="13" t="s">
        <v>76</v>
      </c>
      <c r="AY172" s="227" t="s">
        <v>120</v>
      </c>
    </row>
    <row r="173" s="13" customFormat="1">
      <c r="A173" s="13"/>
      <c r="B173" s="216"/>
      <c r="C173" s="217"/>
      <c r="D173" s="218" t="s">
        <v>129</v>
      </c>
      <c r="E173" s="219" t="s">
        <v>31</v>
      </c>
      <c r="F173" s="220" t="s">
        <v>240</v>
      </c>
      <c r="G173" s="217"/>
      <c r="H173" s="221">
        <v>5.0999999999999996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7" t="s">
        <v>129</v>
      </c>
      <c r="AU173" s="227" t="s">
        <v>86</v>
      </c>
      <c r="AV173" s="13" t="s">
        <v>86</v>
      </c>
      <c r="AW173" s="13" t="s">
        <v>37</v>
      </c>
      <c r="AX173" s="13" t="s">
        <v>76</v>
      </c>
      <c r="AY173" s="227" t="s">
        <v>120</v>
      </c>
    </row>
    <row r="174" s="13" customFormat="1">
      <c r="A174" s="13"/>
      <c r="B174" s="216"/>
      <c r="C174" s="217"/>
      <c r="D174" s="218" t="s">
        <v>129</v>
      </c>
      <c r="E174" s="219" t="s">
        <v>31</v>
      </c>
      <c r="F174" s="220" t="s">
        <v>241</v>
      </c>
      <c r="G174" s="217"/>
      <c r="H174" s="221">
        <v>2.835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7" t="s">
        <v>129</v>
      </c>
      <c r="AU174" s="227" t="s">
        <v>86</v>
      </c>
      <c r="AV174" s="13" t="s">
        <v>86</v>
      </c>
      <c r="AW174" s="13" t="s">
        <v>37</v>
      </c>
      <c r="AX174" s="13" t="s">
        <v>76</v>
      </c>
      <c r="AY174" s="227" t="s">
        <v>120</v>
      </c>
    </row>
    <row r="175" s="13" customFormat="1">
      <c r="A175" s="13"/>
      <c r="B175" s="216"/>
      <c r="C175" s="217"/>
      <c r="D175" s="218" t="s">
        <v>129</v>
      </c>
      <c r="E175" s="219" t="s">
        <v>31</v>
      </c>
      <c r="F175" s="220" t="s">
        <v>242</v>
      </c>
      <c r="G175" s="217"/>
      <c r="H175" s="221">
        <v>12.1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7" t="s">
        <v>129</v>
      </c>
      <c r="AU175" s="227" t="s">
        <v>86</v>
      </c>
      <c r="AV175" s="13" t="s">
        <v>86</v>
      </c>
      <c r="AW175" s="13" t="s">
        <v>37</v>
      </c>
      <c r="AX175" s="13" t="s">
        <v>76</v>
      </c>
      <c r="AY175" s="227" t="s">
        <v>120</v>
      </c>
    </row>
    <row r="176" s="13" customFormat="1">
      <c r="A176" s="13"/>
      <c r="B176" s="216"/>
      <c r="C176" s="217"/>
      <c r="D176" s="218" t="s">
        <v>129</v>
      </c>
      <c r="E176" s="219" t="s">
        <v>31</v>
      </c>
      <c r="F176" s="220" t="s">
        <v>243</v>
      </c>
      <c r="G176" s="217"/>
      <c r="H176" s="221">
        <v>0.46999999999999997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7" t="s">
        <v>129</v>
      </c>
      <c r="AU176" s="227" t="s">
        <v>86</v>
      </c>
      <c r="AV176" s="13" t="s">
        <v>86</v>
      </c>
      <c r="AW176" s="13" t="s">
        <v>37</v>
      </c>
      <c r="AX176" s="13" t="s">
        <v>76</v>
      </c>
      <c r="AY176" s="227" t="s">
        <v>120</v>
      </c>
    </row>
    <row r="177" s="13" customFormat="1">
      <c r="A177" s="13"/>
      <c r="B177" s="216"/>
      <c r="C177" s="217"/>
      <c r="D177" s="218" t="s">
        <v>129</v>
      </c>
      <c r="E177" s="219" t="s">
        <v>31</v>
      </c>
      <c r="F177" s="220" t="s">
        <v>244</v>
      </c>
      <c r="G177" s="217"/>
      <c r="H177" s="221">
        <v>2</v>
      </c>
      <c r="I177" s="222"/>
      <c r="J177" s="217"/>
      <c r="K177" s="217"/>
      <c r="L177" s="223"/>
      <c r="M177" s="224"/>
      <c r="N177" s="225"/>
      <c r="O177" s="225"/>
      <c r="P177" s="225"/>
      <c r="Q177" s="225"/>
      <c r="R177" s="225"/>
      <c r="S177" s="225"/>
      <c r="T177" s="22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7" t="s">
        <v>129</v>
      </c>
      <c r="AU177" s="227" t="s">
        <v>86</v>
      </c>
      <c r="AV177" s="13" t="s">
        <v>86</v>
      </c>
      <c r="AW177" s="13" t="s">
        <v>37</v>
      </c>
      <c r="AX177" s="13" t="s">
        <v>76</v>
      </c>
      <c r="AY177" s="227" t="s">
        <v>120</v>
      </c>
    </row>
    <row r="178" s="13" customFormat="1">
      <c r="A178" s="13"/>
      <c r="B178" s="216"/>
      <c r="C178" s="217"/>
      <c r="D178" s="218" t="s">
        <v>129</v>
      </c>
      <c r="E178" s="219" t="s">
        <v>31</v>
      </c>
      <c r="F178" s="220" t="s">
        <v>245</v>
      </c>
      <c r="G178" s="217"/>
      <c r="H178" s="221">
        <v>0.75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7" t="s">
        <v>129</v>
      </c>
      <c r="AU178" s="227" t="s">
        <v>86</v>
      </c>
      <c r="AV178" s="13" t="s">
        <v>86</v>
      </c>
      <c r="AW178" s="13" t="s">
        <v>37</v>
      </c>
      <c r="AX178" s="13" t="s">
        <v>76</v>
      </c>
      <c r="AY178" s="227" t="s">
        <v>120</v>
      </c>
    </row>
    <row r="179" s="13" customFormat="1">
      <c r="A179" s="13"/>
      <c r="B179" s="216"/>
      <c r="C179" s="217"/>
      <c r="D179" s="218" t="s">
        <v>129</v>
      </c>
      <c r="E179" s="219" t="s">
        <v>31</v>
      </c>
      <c r="F179" s="220" t="s">
        <v>246</v>
      </c>
      <c r="G179" s="217"/>
      <c r="H179" s="221">
        <v>13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7" t="s">
        <v>129</v>
      </c>
      <c r="AU179" s="227" t="s">
        <v>86</v>
      </c>
      <c r="AV179" s="13" t="s">
        <v>86</v>
      </c>
      <c r="AW179" s="13" t="s">
        <v>37</v>
      </c>
      <c r="AX179" s="13" t="s">
        <v>76</v>
      </c>
      <c r="AY179" s="227" t="s">
        <v>120</v>
      </c>
    </row>
    <row r="180" s="13" customFormat="1">
      <c r="A180" s="13"/>
      <c r="B180" s="216"/>
      <c r="C180" s="217"/>
      <c r="D180" s="218" t="s">
        <v>129</v>
      </c>
      <c r="E180" s="219" t="s">
        <v>31</v>
      </c>
      <c r="F180" s="220" t="s">
        <v>247</v>
      </c>
      <c r="G180" s="217"/>
      <c r="H180" s="221">
        <v>2.5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7" t="s">
        <v>129</v>
      </c>
      <c r="AU180" s="227" t="s">
        <v>86</v>
      </c>
      <c r="AV180" s="13" t="s">
        <v>86</v>
      </c>
      <c r="AW180" s="13" t="s">
        <v>37</v>
      </c>
      <c r="AX180" s="13" t="s">
        <v>76</v>
      </c>
      <c r="AY180" s="227" t="s">
        <v>120</v>
      </c>
    </row>
    <row r="181" s="13" customFormat="1">
      <c r="A181" s="13"/>
      <c r="B181" s="216"/>
      <c r="C181" s="217"/>
      <c r="D181" s="218" t="s">
        <v>129</v>
      </c>
      <c r="E181" s="219" t="s">
        <v>31</v>
      </c>
      <c r="F181" s="220" t="s">
        <v>248</v>
      </c>
      <c r="G181" s="217"/>
      <c r="H181" s="221">
        <v>0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7" t="s">
        <v>129</v>
      </c>
      <c r="AU181" s="227" t="s">
        <v>86</v>
      </c>
      <c r="AV181" s="13" t="s">
        <v>86</v>
      </c>
      <c r="AW181" s="13" t="s">
        <v>37</v>
      </c>
      <c r="AX181" s="13" t="s">
        <v>76</v>
      </c>
      <c r="AY181" s="227" t="s">
        <v>120</v>
      </c>
    </row>
    <row r="182" s="13" customFormat="1">
      <c r="A182" s="13"/>
      <c r="B182" s="216"/>
      <c r="C182" s="217"/>
      <c r="D182" s="218" t="s">
        <v>129</v>
      </c>
      <c r="E182" s="219" t="s">
        <v>31</v>
      </c>
      <c r="F182" s="220" t="s">
        <v>249</v>
      </c>
      <c r="G182" s="217"/>
      <c r="H182" s="221">
        <v>1.3200000000000001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7" t="s">
        <v>129</v>
      </c>
      <c r="AU182" s="227" t="s">
        <v>86</v>
      </c>
      <c r="AV182" s="13" t="s">
        <v>86</v>
      </c>
      <c r="AW182" s="13" t="s">
        <v>37</v>
      </c>
      <c r="AX182" s="13" t="s">
        <v>76</v>
      </c>
      <c r="AY182" s="227" t="s">
        <v>120</v>
      </c>
    </row>
    <row r="183" s="13" customFormat="1">
      <c r="A183" s="13"/>
      <c r="B183" s="216"/>
      <c r="C183" s="217"/>
      <c r="D183" s="218" t="s">
        <v>129</v>
      </c>
      <c r="E183" s="219" t="s">
        <v>31</v>
      </c>
      <c r="F183" s="220" t="s">
        <v>250</v>
      </c>
      <c r="G183" s="217"/>
      <c r="H183" s="221">
        <v>0.79900000000000004</v>
      </c>
      <c r="I183" s="222"/>
      <c r="J183" s="217"/>
      <c r="K183" s="217"/>
      <c r="L183" s="223"/>
      <c r="M183" s="224"/>
      <c r="N183" s="225"/>
      <c r="O183" s="225"/>
      <c r="P183" s="225"/>
      <c r="Q183" s="225"/>
      <c r="R183" s="225"/>
      <c r="S183" s="225"/>
      <c r="T183" s="22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7" t="s">
        <v>129</v>
      </c>
      <c r="AU183" s="227" t="s">
        <v>86</v>
      </c>
      <c r="AV183" s="13" t="s">
        <v>86</v>
      </c>
      <c r="AW183" s="13" t="s">
        <v>37</v>
      </c>
      <c r="AX183" s="13" t="s">
        <v>76</v>
      </c>
      <c r="AY183" s="227" t="s">
        <v>120</v>
      </c>
    </row>
    <row r="184" s="13" customFormat="1">
      <c r="A184" s="13"/>
      <c r="B184" s="216"/>
      <c r="C184" s="217"/>
      <c r="D184" s="218" t="s">
        <v>129</v>
      </c>
      <c r="E184" s="219" t="s">
        <v>31</v>
      </c>
      <c r="F184" s="220" t="s">
        <v>251</v>
      </c>
      <c r="G184" s="217"/>
      <c r="H184" s="221">
        <v>10.119999999999999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7" t="s">
        <v>129</v>
      </c>
      <c r="AU184" s="227" t="s">
        <v>86</v>
      </c>
      <c r="AV184" s="13" t="s">
        <v>86</v>
      </c>
      <c r="AW184" s="13" t="s">
        <v>37</v>
      </c>
      <c r="AX184" s="13" t="s">
        <v>76</v>
      </c>
      <c r="AY184" s="227" t="s">
        <v>120</v>
      </c>
    </row>
    <row r="185" s="13" customFormat="1">
      <c r="A185" s="13"/>
      <c r="B185" s="216"/>
      <c r="C185" s="217"/>
      <c r="D185" s="218" t="s">
        <v>129</v>
      </c>
      <c r="E185" s="219" t="s">
        <v>31</v>
      </c>
      <c r="F185" s="220" t="s">
        <v>252</v>
      </c>
      <c r="G185" s="217"/>
      <c r="H185" s="221">
        <v>18.576000000000001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7" t="s">
        <v>129</v>
      </c>
      <c r="AU185" s="227" t="s">
        <v>86</v>
      </c>
      <c r="AV185" s="13" t="s">
        <v>86</v>
      </c>
      <c r="AW185" s="13" t="s">
        <v>37</v>
      </c>
      <c r="AX185" s="13" t="s">
        <v>76</v>
      </c>
      <c r="AY185" s="227" t="s">
        <v>120</v>
      </c>
    </row>
    <row r="186" s="13" customFormat="1">
      <c r="A186" s="13"/>
      <c r="B186" s="216"/>
      <c r="C186" s="217"/>
      <c r="D186" s="218" t="s">
        <v>129</v>
      </c>
      <c r="E186" s="219" t="s">
        <v>31</v>
      </c>
      <c r="F186" s="220" t="s">
        <v>253</v>
      </c>
      <c r="G186" s="217"/>
      <c r="H186" s="221">
        <v>2.7000000000000002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7" t="s">
        <v>129</v>
      </c>
      <c r="AU186" s="227" t="s">
        <v>86</v>
      </c>
      <c r="AV186" s="13" t="s">
        <v>86</v>
      </c>
      <c r="AW186" s="13" t="s">
        <v>37</v>
      </c>
      <c r="AX186" s="13" t="s">
        <v>76</v>
      </c>
      <c r="AY186" s="227" t="s">
        <v>120</v>
      </c>
    </row>
    <row r="187" s="13" customFormat="1">
      <c r="A187" s="13"/>
      <c r="B187" s="216"/>
      <c r="C187" s="217"/>
      <c r="D187" s="218" t="s">
        <v>129</v>
      </c>
      <c r="E187" s="219" t="s">
        <v>31</v>
      </c>
      <c r="F187" s="220" t="s">
        <v>254</v>
      </c>
      <c r="G187" s="217"/>
      <c r="H187" s="221">
        <v>8.0999999999999996</v>
      </c>
      <c r="I187" s="222"/>
      <c r="J187" s="217"/>
      <c r="K187" s="217"/>
      <c r="L187" s="223"/>
      <c r="M187" s="224"/>
      <c r="N187" s="225"/>
      <c r="O187" s="225"/>
      <c r="P187" s="225"/>
      <c r="Q187" s="225"/>
      <c r="R187" s="225"/>
      <c r="S187" s="225"/>
      <c r="T187" s="22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7" t="s">
        <v>129</v>
      </c>
      <c r="AU187" s="227" t="s">
        <v>86</v>
      </c>
      <c r="AV187" s="13" t="s">
        <v>86</v>
      </c>
      <c r="AW187" s="13" t="s">
        <v>37</v>
      </c>
      <c r="AX187" s="13" t="s">
        <v>76</v>
      </c>
      <c r="AY187" s="227" t="s">
        <v>120</v>
      </c>
    </row>
    <row r="188" s="13" customFormat="1">
      <c r="A188" s="13"/>
      <c r="B188" s="216"/>
      <c r="C188" s="217"/>
      <c r="D188" s="218" t="s">
        <v>129</v>
      </c>
      <c r="E188" s="219" t="s">
        <v>31</v>
      </c>
      <c r="F188" s="220" t="s">
        <v>255</v>
      </c>
      <c r="G188" s="217"/>
      <c r="H188" s="221">
        <v>1.2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7" t="s">
        <v>129</v>
      </c>
      <c r="AU188" s="227" t="s">
        <v>86</v>
      </c>
      <c r="AV188" s="13" t="s">
        <v>86</v>
      </c>
      <c r="AW188" s="13" t="s">
        <v>37</v>
      </c>
      <c r="AX188" s="13" t="s">
        <v>76</v>
      </c>
      <c r="AY188" s="227" t="s">
        <v>120</v>
      </c>
    </row>
    <row r="189" s="13" customFormat="1">
      <c r="A189" s="13"/>
      <c r="B189" s="216"/>
      <c r="C189" s="217"/>
      <c r="D189" s="218" t="s">
        <v>129</v>
      </c>
      <c r="E189" s="219" t="s">
        <v>31</v>
      </c>
      <c r="F189" s="220" t="s">
        <v>256</v>
      </c>
      <c r="G189" s="217"/>
      <c r="H189" s="221">
        <v>1.5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7" t="s">
        <v>129</v>
      </c>
      <c r="AU189" s="227" t="s">
        <v>86</v>
      </c>
      <c r="AV189" s="13" t="s">
        <v>86</v>
      </c>
      <c r="AW189" s="13" t="s">
        <v>37</v>
      </c>
      <c r="AX189" s="13" t="s">
        <v>76</v>
      </c>
      <c r="AY189" s="227" t="s">
        <v>120</v>
      </c>
    </row>
    <row r="190" s="13" customFormat="1">
      <c r="A190" s="13"/>
      <c r="B190" s="216"/>
      <c r="C190" s="217"/>
      <c r="D190" s="218" t="s">
        <v>129</v>
      </c>
      <c r="E190" s="219" t="s">
        <v>31</v>
      </c>
      <c r="F190" s="220" t="s">
        <v>257</v>
      </c>
      <c r="G190" s="217"/>
      <c r="H190" s="221">
        <v>1.2</v>
      </c>
      <c r="I190" s="222"/>
      <c r="J190" s="217"/>
      <c r="K190" s="217"/>
      <c r="L190" s="223"/>
      <c r="M190" s="224"/>
      <c r="N190" s="225"/>
      <c r="O190" s="225"/>
      <c r="P190" s="225"/>
      <c r="Q190" s="225"/>
      <c r="R190" s="225"/>
      <c r="S190" s="225"/>
      <c r="T190" s="22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7" t="s">
        <v>129</v>
      </c>
      <c r="AU190" s="227" t="s">
        <v>86</v>
      </c>
      <c r="AV190" s="13" t="s">
        <v>86</v>
      </c>
      <c r="AW190" s="13" t="s">
        <v>37</v>
      </c>
      <c r="AX190" s="13" t="s">
        <v>76</v>
      </c>
      <c r="AY190" s="227" t="s">
        <v>120</v>
      </c>
    </row>
    <row r="191" s="13" customFormat="1">
      <c r="A191" s="13"/>
      <c r="B191" s="216"/>
      <c r="C191" s="217"/>
      <c r="D191" s="218" t="s">
        <v>129</v>
      </c>
      <c r="E191" s="219" t="s">
        <v>31</v>
      </c>
      <c r="F191" s="220" t="s">
        <v>258</v>
      </c>
      <c r="G191" s="217"/>
      <c r="H191" s="221">
        <v>1.1000000000000001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7" t="s">
        <v>129</v>
      </c>
      <c r="AU191" s="227" t="s">
        <v>86</v>
      </c>
      <c r="AV191" s="13" t="s">
        <v>86</v>
      </c>
      <c r="AW191" s="13" t="s">
        <v>37</v>
      </c>
      <c r="AX191" s="13" t="s">
        <v>76</v>
      </c>
      <c r="AY191" s="227" t="s">
        <v>120</v>
      </c>
    </row>
    <row r="192" s="13" customFormat="1">
      <c r="A192" s="13"/>
      <c r="B192" s="216"/>
      <c r="C192" s="217"/>
      <c r="D192" s="218" t="s">
        <v>129</v>
      </c>
      <c r="E192" s="219" t="s">
        <v>31</v>
      </c>
      <c r="F192" s="220" t="s">
        <v>259</v>
      </c>
      <c r="G192" s="217"/>
      <c r="H192" s="221">
        <v>4.4000000000000004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7" t="s">
        <v>129</v>
      </c>
      <c r="AU192" s="227" t="s">
        <v>86</v>
      </c>
      <c r="AV192" s="13" t="s">
        <v>86</v>
      </c>
      <c r="AW192" s="13" t="s">
        <v>37</v>
      </c>
      <c r="AX192" s="13" t="s">
        <v>76</v>
      </c>
      <c r="AY192" s="227" t="s">
        <v>120</v>
      </c>
    </row>
    <row r="193" s="13" customFormat="1">
      <c r="A193" s="13"/>
      <c r="B193" s="216"/>
      <c r="C193" s="217"/>
      <c r="D193" s="218" t="s">
        <v>129</v>
      </c>
      <c r="E193" s="219" t="s">
        <v>31</v>
      </c>
      <c r="F193" s="220" t="s">
        <v>260</v>
      </c>
      <c r="G193" s="217"/>
      <c r="H193" s="221">
        <v>1.2250000000000001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7" t="s">
        <v>129</v>
      </c>
      <c r="AU193" s="227" t="s">
        <v>86</v>
      </c>
      <c r="AV193" s="13" t="s">
        <v>86</v>
      </c>
      <c r="AW193" s="13" t="s">
        <v>37</v>
      </c>
      <c r="AX193" s="13" t="s">
        <v>76</v>
      </c>
      <c r="AY193" s="227" t="s">
        <v>120</v>
      </c>
    </row>
    <row r="194" s="13" customFormat="1">
      <c r="A194" s="13"/>
      <c r="B194" s="216"/>
      <c r="C194" s="217"/>
      <c r="D194" s="218" t="s">
        <v>129</v>
      </c>
      <c r="E194" s="219" t="s">
        <v>31</v>
      </c>
      <c r="F194" s="220" t="s">
        <v>261</v>
      </c>
      <c r="G194" s="217"/>
      <c r="H194" s="221">
        <v>4.2000000000000002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7" t="s">
        <v>129</v>
      </c>
      <c r="AU194" s="227" t="s">
        <v>86</v>
      </c>
      <c r="AV194" s="13" t="s">
        <v>86</v>
      </c>
      <c r="AW194" s="13" t="s">
        <v>37</v>
      </c>
      <c r="AX194" s="13" t="s">
        <v>76</v>
      </c>
      <c r="AY194" s="227" t="s">
        <v>120</v>
      </c>
    </row>
    <row r="195" s="13" customFormat="1">
      <c r="A195" s="13"/>
      <c r="B195" s="216"/>
      <c r="C195" s="217"/>
      <c r="D195" s="218" t="s">
        <v>129</v>
      </c>
      <c r="E195" s="219" t="s">
        <v>31</v>
      </c>
      <c r="F195" s="220" t="s">
        <v>262</v>
      </c>
      <c r="G195" s="217"/>
      <c r="H195" s="221">
        <v>18.600000000000001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7" t="s">
        <v>129</v>
      </c>
      <c r="AU195" s="227" t="s">
        <v>86</v>
      </c>
      <c r="AV195" s="13" t="s">
        <v>86</v>
      </c>
      <c r="AW195" s="13" t="s">
        <v>37</v>
      </c>
      <c r="AX195" s="13" t="s">
        <v>76</v>
      </c>
      <c r="AY195" s="227" t="s">
        <v>120</v>
      </c>
    </row>
    <row r="196" s="13" customFormat="1">
      <c r="A196" s="13"/>
      <c r="B196" s="216"/>
      <c r="C196" s="217"/>
      <c r="D196" s="218" t="s">
        <v>129</v>
      </c>
      <c r="E196" s="219" t="s">
        <v>31</v>
      </c>
      <c r="F196" s="220" t="s">
        <v>263</v>
      </c>
      <c r="G196" s="217"/>
      <c r="H196" s="221">
        <v>20.600000000000001</v>
      </c>
      <c r="I196" s="222"/>
      <c r="J196" s="217"/>
      <c r="K196" s="217"/>
      <c r="L196" s="223"/>
      <c r="M196" s="224"/>
      <c r="N196" s="225"/>
      <c r="O196" s="225"/>
      <c r="P196" s="225"/>
      <c r="Q196" s="225"/>
      <c r="R196" s="225"/>
      <c r="S196" s="225"/>
      <c r="T196" s="22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7" t="s">
        <v>129</v>
      </c>
      <c r="AU196" s="227" t="s">
        <v>86</v>
      </c>
      <c r="AV196" s="13" t="s">
        <v>86</v>
      </c>
      <c r="AW196" s="13" t="s">
        <v>37</v>
      </c>
      <c r="AX196" s="13" t="s">
        <v>76</v>
      </c>
      <c r="AY196" s="227" t="s">
        <v>120</v>
      </c>
    </row>
    <row r="197" s="13" customFormat="1">
      <c r="A197" s="13"/>
      <c r="B197" s="216"/>
      <c r="C197" s="217"/>
      <c r="D197" s="218" t="s">
        <v>129</v>
      </c>
      <c r="E197" s="219" t="s">
        <v>31</v>
      </c>
      <c r="F197" s="220" t="s">
        <v>264</v>
      </c>
      <c r="G197" s="217"/>
      <c r="H197" s="221">
        <v>9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7" t="s">
        <v>129</v>
      </c>
      <c r="AU197" s="227" t="s">
        <v>86</v>
      </c>
      <c r="AV197" s="13" t="s">
        <v>86</v>
      </c>
      <c r="AW197" s="13" t="s">
        <v>37</v>
      </c>
      <c r="AX197" s="13" t="s">
        <v>76</v>
      </c>
      <c r="AY197" s="227" t="s">
        <v>120</v>
      </c>
    </row>
    <row r="198" s="13" customFormat="1">
      <c r="A198" s="13"/>
      <c r="B198" s="216"/>
      <c r="C198" s="217"/>
      <c r="D198" s="218" t="s">
        <v>129</v>
      </c>
      <c r="E198" s="219" t="s">
        <v>31</v>
      </c>
      <c r="F198" s="220" t="s">
        <v>265</v>
      </c>
      <c r="G198" s="217"/>
      <c r="H198" s="221">
        <v>4.8300000000000001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7" t="s">
        <v>129</v>
      </c>
      <c r="AU198" s="227" t="s">
        <v>86</v>
      </c>
      <c r="AV198" s="13" t="s">
        <v>86</v>
      </c>
      <c r="AW198" s="13" t="s">
        <v>37</v>
      </c>
      <c r="AX198" s="13" t="s">
        <v>76</v>
      </c>
      <c r="AY198" s="227" t="s">
        <v>120</v>
      </c>
    </row>
    <row r="199" s="13" customFormat="1">
      <c r="A199" s="13"/>
      <c r="B199" s="216"/>
      <c r="C199" s="217"/>
      <c r="D199" s="218" t="s">
        <v>129</v>
      </c>
      <c r="E199" s="219" t="s">
        <v>31</v>
      </c>
      <c r="F199" s="220" t="s">
        <v>266</v>
      </c>
      <c r="G199" s="217"/>
      <c r="H199" s="221">
        <v>18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7" t="s">
        <v>129</v>
      </c>
      <c r="AU199" s="227" t="s">
        <v>86</v>
      </c>
      <c r="AV199" s="13" t="s">
        <v>86</v>
      </c>
      <c r="AW199" s="13" t="s">
        <v>37</v>
      </c>
      <c r="AX199" s="13" t="s">
        <v>76</v>
      </c>
      <c r="AY199" s="227" t="s">
        <v>120</v>
      </c>
    </row>
    <row r="200" s="13" customFormat="1">
      <c r="A200" s="13"/>
      <c r="B200" s="216"/>
      <c r="C200" s="217"/>
      <c r="D200" s="218" t="s">
        <v>129</v>
      </c>
      <c r="E200" s="219" t="s">
        <v>31</v>
      </c>
      <c r="F200" s="220" t="s">
        <v>267</v>
      </c>
      <c r="G200" s="217"/>
      <c r="H200" s="221">
        <v>7.1550000000000002</v>
      </c>
      <c r="I200" s="222"/>
      <c r="J200" s="217"/>
      <c r="K200" s="217"/>
      <c r="L200" s="223"/>
      <c r="M200" s="224"/>
      <c r="N200" s="225"/>
      <c r="O200" s="225"/>
      <c r="P200" s="225"/>
      <c r="Q200" s="225"/>
      <c r="R200" s="225"/>
      <c r="S200" s="225"/>
      <c r="T200" s="22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7" t="s">
        <v>129</v>
      </c>
      <c r="AU200" s="227" t="s">
        <v>86</v>
      </c>
      <c r="AV200" s="13" t="s">
        <v>86</v>
      </c>
      <c r="AW200" s="13" t="s">
        <v>37</v>
      </c>
      <c r="AX200" s="13" t="s">
        <v>76</v>
      </c>
      <c r="AY200" s="227" t="s">
        <v>120</v>
      </c>
    </row>
    <row r="201" s="13" customFormat="1">
      <c r="A201" s="13"/>
      <c r="B201" s="216"/>
      <c r="C201" s="217"/>
      <c r="D201" s="218" t="s">
        <v>129</v>
      </c>
      <c r="E201" s="219" t="s">
        <v>31</v>
      </c>
      <c r="F201" s="220" t="s">
        <v>268</v>
      </c>
      <c r="G201" s="217"/>
      <c r="H201" s="221">
        <v>3.5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7" t="s">
        <v>129</v>
      </c>
      <c r="AU201" s="227" t="s">
        <v>86</v>
      </c>
      <c r="AV201" s="13" t="s">
        <v>86</v>
      </c>
      <c r="AW201" s="13" t="s">
        <v>37</v>
      </c>
      <c r="AX201" s="13" t="s">
        <v>76</v>
      </c>
      <c r="AY201" s="227" t="s">
        <v>120</v>
      </c>
    </row>
    <row r="202" s="13" customFormat="1">
      <c r="A202" s="13"/>
      <c r="B202" s="216"/>
      <c r="C202" s="217"/>
      <c r="D202" s="218" t="s">
        <v>129</v>
      </c>
      <c r="E202" s="219" t="s">
        <v>31</v>
      </c>
      <c r="F202" s="220" t="s">
        <v>269</v>
      </c>
      <c r="G202" s="217"/>
      <c r="H202" s="221">
        <v>11.75</v>
      </c>
      <c r="I202" s="222"/>
      <c r="J202" s="217"/>
      <c r="K202" s="217"/>
      <c r="L202" s="223"/>
      <c r="M202" s="224"/>
      <c r="N202" s="225"/>
      <c r="O202" s="225"/>
      <c r="P202" s="225"/>
      <c r="Q202" s="225"/>
      <c r="R202" s="225"/>
      <c r="S202" s="225"/>
      <c r="T202" s="22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7" t="s">
        <v>129</v>
      </c>
      <c r="AU202" s="227" t="s">
        <v>86</v>
      </c>
      <c r="AV202" s="13" t="s">
        <v>86</v>
      </c>
      <c r="AW202" s="13" t="s">
        <v>37</v>
      </c>
      <c r="AX202" s="13" t="s">
        <v>76</v>
      </c>
      <c r="AY202" s="227" t="s">
        <v>120</v>
      </c>
    </row>
    <row r="203" s="13" customFormat="1">
      <c r="A203" s="13"/>
      <c r="B203" s="216"/>
      <c r="C203" s="217"/>
      <c r="D203" s="218" t="s">
        <v>129</v>
      </c>
      <c r="E203" s="219" t="s">
        <v>31</v>
      </c>
      <c r="F203" s="220" t="s">
        <v>270</v>
      </c>
      <c r="G203" s="217"/>
      <c r="H203" s="221">
        <v>4.8399999999999999</v>
      </c>
      <c r="I203" s="222"/>
      <c r="J203" s="217"/>
      <c r="K203" s="217"/>
      <c r="L203" s="223"/>
      <c r="M203" s="224"/>
      <c r="N203" s="225"/>
      <c r="O203" s="225"/>
      <c r="P203" s="225"/>
      <c r="Q203" s="225"/>
      <c r="R203" s="225"/>
      <c r="S203" s="225"/>
      <c r="T203" s="22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7" t="s">
        <v>129</v>
      </c>
      <c r="AU203" s="227" t="s">
        <v>86</v>
      </c>
      <c r="AV203" s="13" t="s">
        <v>86</v>
      </c>
      <c r="AW203" s="13" t="s">
        <v>37</v>
      </c>
      <c r="AX203" s="13" t="s">
        <v>76</v>
      </c>
      <c r="AY203" s="227" t="s">
        <v>120</v>
      </c>
    </row>
    <row r="204" s="13" customFormat="1">
      <c r="A204" s="13"/>
      <c r="B204" s="216"/>
      <c r="C204" s="217"/>
      <c r="D204" s="218" t="s">
        <v>129</v>
      </c>
      <c r="E204" s="219" t="s">
        <v>31</v>
      </c>
      <c r="F204" s="220" t="s">
        <v>271</v>
      </c>
      <c r="G204" s="217"/>
      <c r="H204" s="221">
        <v>4.7300000000000004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7" t="s">
        <v>129</v>
      </c>
      <c r="AU204" s="227" t="s">
        <v>86</v>
      </c>
      <c r="AV204" s="13" t="s">
        <v>86</v>
      </c>
      <c r="AW204" s="13" t="s">
        <v>37</v>
      </c>
      <c r="AX204" s="13" t="s">
        <v>76</v>
      </c>
      <c r="AY204" s="227" t="s">
        <v>120</v>
      </c>
    </row>
    <row r="205" s="13" customFormat="1">
      <c r="A205" s="13"/>
      <c r="B205" s="216"/>
      <c r="C205" s="217"/>
      <c r="D205" s="218" t="s">
        <v>129</v>
      </c>
      <c r="E205" s="219" t="s">
        <v>31</v>
      </c>
      <c r="F205" s="220" t="s">
        <v>272</v>
      </c>
      <c r="G205" s="217"/>
      <c r="H205" s="221">
        <v>-21.239999999999998</v>
      </c>
      <c r="I205" s="222"/>
      <c r="J205" s="217"/>
      <c r="K205" s="217"/>
      <c r="L205" s="223"/>
      <c r="M205" s="224"/>
      <c r="N205" s="225"/>
      <c r="O205" s="225"/>
      <c r="P205" s="225"/>
      <c r="Q205" s="225"/>
      <c r="R205" s="225"/>
      <c r="S205" s="225"/>
      <c r="T205" s="22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7" t="s">
        <v>129</v>
      </c>
      <c r="AU205" s="227" t="s">
        <v>86</v>
      </c>
      <c r="AV205" s="13" t="s">
        <v>86</v>
      </c>
      <c r="AW205" s="13" t="s">
        <v>37</v>
      </c>
      <c r="AX205" s="13" t="s">
        <v>76</v>
      </c>
      <c r="AY205" s="227" t="s">
        <v>120</v>
      </c>
    </row>
    <row r="206" s="16" customFormat="1">
      <c r="A206" s="16"/>
      <c r="B206" s="254"/>
      <c r="C206" s="255"/>
      <c r="D206" s="218" t="s">
        <v>129</v>
      </c>
      <c r="E206" s="256" t="s">
        <v>31</v>
      </c>
      <c r="F206" s="257" t="s">
        <v>273</v>
      </c>
      <c r="G206" s="255"/>
      <c r="H206" s="258">
        <v>222.68499999999997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64" t="s">
        <v>129</v>
      </c>
      <c r="AU206" s="264" t="s">
        <v>86</v>
      </c>
      <c r="AV206" s="16" t="s">
        <v>136</v>
      </c>
      <c r="AW206" s="16" t="s">
        <v>37</v>
      </c>
      <c r="AX206" s="16" t="s">
        <v>76</v>
      </c>
      <c r="AY206" s="264" t="s">
        <v>120</v>
      </c>
    </row>
    <row r="207" s="13" customFormat="1">
      <c r="A207" s="13"/>
      <c r="B207" s="216"/>
      <c r="C207" s="217"/>
      <c r="D207" s="218" t="s">
        <v>129</v>
      </c>
      <c r="E207" s="219" t="s">
        <v>31</v>
      </c>
      <c r="F207" s="220" t="s">
        <v>274</v>
      </c>
      <c r="G207" s="217"/>
      <c r="H207" s="221">
        <v>50.399999999999999</v>
      </c>
      <c r="I207" s="222"/>
      <c r="J207" s="217"/>
      <c r="K207" s="217"/>
      <c r="L207" s="223"/>
      <c r="M207" s="224"/>
      <c r="N207" s="225"/>
      <c r="O207" s="225"/>
      <c r="P207" s="225"/>
      <c r="Q207" s="225"/>
      <c r="R207" s="225"/>
      <c r="S207" s="225"/>
      <c r="T207" s="22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7" t="s">
        <v>129</v>
      </c>
      <c r="AU207" s="227" t="s">
        <v>86</v>
      </c>
      <c r="AV207" s="13" t="s">
        <v>86</v>
      </c>
      <c r="AW207" s="13" t="s">
        <v>37</v>
      </c>
      <c r="AX207" s="13" t="s">
        <v>76</v>
      </c>
      <c r="AY207" s="227" t="s">
        <v>120</v>
      </c>
    </row>
    <row r="208" s="13" customFormat="1">
      <c r="A208" s="13"/>
      <c r="B208" s="216"/>
      <c r="C208" s="217"/>
      <c r="D208" s="218" t="s">
        <v>129</v>
      </c>
      <c r="E208" s="219" t="s">
        <v>31</v>
      </c>
      <c r="F208" s="220" t="s">
        <v>275</v>
      </c>
      <c r="G208" s="217"/>
      <c r="H208" s="221">
        <v>32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7" t="s">
        <v>129</v>
      </c>
      <c r="AU208" s="227" t="s">
        <v>86</v>
      </c>
      <c r="AV208" s="13" t="s">
        <v>86</v>
      </c>
      <c r="AW208" s="13" t="s">
        <v>37</v>
      </c>
      <c r="AX208" s="13" t="s">
        <v>76</v>
      </c>
      <c r="AY208" s="227" t="s">
        <v>120</v>
      </c>
    </row>
    <row r="209" s="13" customFormat="1">
      <c r="A209" s="13"/>
      <c r="B209" s="216"/>
      <c r="C209" s="217"/>
      <c r="D209" s="218" t="s">
        <v>129</v>
      </c>
      <c r="E209" s="219" t="s">
        <v>31</v>
      </c>
      <c r="F209" s="220" t="s">
        <v>276</v>
      </c>
      <c r="G209" s="217"/>
      <c r="H209" s="221">
        <v>32.200000000000003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7" t="s">
        <v>129</v>
      </c>
      <c r="AU209" s="227" t="s">
        <v>86</v>
      </c>
      <c r="AV209" s="13" t="s">
        <v>86</v>
      </c>
      <c r="AW209" s="13" t="s">
        <v>37</v>
      </c>
      <c r="AX209" s="13" t="s">
        <v>76</v>
      </c>
      <c r="AY209" s="227" t="s">
        <v>120</v>
      </c>
    </row>
    <row r="210" s="13" customFormat="1">
      <c r="A210" s="13"/>
      <c r="B210" s="216"/>
      <c r="C210" s="217"/>
      <c r="D210" s="218" t="s">
        <v>129</v>
      </c>
      <c r="E210" s="219" t="s">
        <v>31</v>
      </c>
      <c r="F210" s="220" t="s">
        <v>277</v>
      </c>
      <c r="G210" s="217"/>
      <c r="H210" s="221">
        <v>34</v>
      </c>
      <c r="I210" s="222"/>
      <c r="J210" s="217"/>
      <c r="K210" s="217"/>
      <c r="L210" s="223"/>
      <c r="M210" s="224"/>
      <c r="N210" s="225"/>
      <c r="O210" s="225"/>
      <c r="P210" s="225"/>
      <c r="Q210" s="225"/>
      <c r="R210" s="225"/>
      <c r="S210" s="225"/>
      <c r="T210" s="22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7" t="s">
        <v>129</v>
      </c>
      <c r="AU210" s="227" t="s">
        <v>86</v>
      </c>
      <c r="AV210" s="13" t="s">
        <v>86</v>
      </c>
      <c r="AW210" s="13" t="s">
        <v>37</v>
      </c>
      <c r="AX210" s="13" t="s">
        <v>76</v>
      </c>
      <c r="AY210" s="227" t="s">
        <v>120</v>
      </c>
    </row>
    <row r="211" s="13" customFormat="1">
      <c r="A211" s="13"/>
      <c r="B211" s="216"/>
      <c r="C211" s="217"/>
      <c r="D211" s="218" t="s">
        <v>129</v>
      </c>
      <c r="E211" s="219" t="s">
        <v>31</v>
      </c>
      <c r="F211" s="220" t="s">
        <v>278</v>
      </c>
      <c r="G211" s="217"/>
      <c r="H211" s="221">
        <v>36.539999999999999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7" t="s">
        <v>129</v>
      </c>
      <c r="AU211" s="227" t="s">
        <v>86</v>
      </c>
      <c r="AV211" s="13" t="s">
        <v>86</v>
      </c>
      <c r="AW211" s="13" t="s">
        <v>37</v>
      </c>
      <c r="AX211" s="13" t="s">
        <v>76</v>
      </c>
      <c r="AY211" s="227" t="s">
        <v>120</v>
      </c>
    </row>
    <row r="212" s="13" customFormat="1">
      <c r="A212" s="13"/>
      <c r="B212" s="216"/>
      <c r="C212" s="217"/>
      <c r="D212" s="218" t="s">
        <v>129</v>
      </c>
      <c r="E212" s="219" t="s">
        <v>31</v>
      </c>
      <c r="F212" s="220" t="s">
        <v>279</v>
      </c>
      <c r="G212" s="217"/>
      <c r="H212" s="221">
        <v>60.5</v>
      </c>
      <c r="I212" s="222"/>
      <c r="J212" s="217"/>
      <c r="K212" s="217"/>
      <c r="L212" s="223"/>
      <c r="M212" s="224"/>
      <c r="N212" s="225"/>
      <c r="O212" s="225"/>
      <c r="P212" s="225"/>
      <c r="Q212" s="225"/>
      <c r="R212" s="225"/>
      <c r="S212" s="225"/>
      <c r="T212" s="22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7" t="s">
        <v>129</v>
      </c>
      <c r="AU212" s="227" t="s">
        <v>86</v>
      </c>
      <c r="AV212" s="13" t="s">
        <v>86</v>
      </c>
      <c r="AW212" s="13" t="s">
        <v>37</v>
      </c>
      <c r="AX212" s="13" t="s">
        <v>76</v>
      </c>
      <c r="AY212" s="227" t="s">
        <v>120</v>
      </c>
    </row>
    <row r="213" s="13" customFormat="1">
      <c r="A213" s="13"/>
      <c r="B213" s="216"/>
      <c r="C213" s="217"/>
      <c r="D213" s="218" t="s">
        <v>129</v>
      </c>
      <c r="E213" s="219" t="s">
        <v>31</v>
      </c>
      <c r="F213" s="220" t="s">
        <v>280</v>
      </c>
      <c r="G213" s="217"/>
      <c r="H213" s="221">
        <v>47.700000000000003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7" t="s">
        <v>129</v>
      </c>
      <c r="AU213" s="227" t="s">
        <v>86</v>
      </c>
      <c r="AV213" s="13" t="s">
        <v>86</v>
      </c>
      <c r="AW213" s="13" t="s">
        <v>37</v>
      </c>
      <c r="AX213" s="13" t="s">
        <v>76</v>
      </c>
      <c r="AY213" s="227" t="s">
        <v>120</v>
      </c>
    </row>
    <row r="214" s="13" customFormat="1">
      <c r="A214" s="13"/>
      <c r="B214" s="216"/>
      <c r="C214" s="217"/>
      <c r="D214" s="218" t="s">
        <v>129</v>
      </c>
      <c r="E214" s="219" t="s">
        <v>31</v>
      </c>
      <c r="F214" s="220" t="s">
        <v>281</v>
      </c>
      <c r="G214" s="217"/>
      <c r="H214" s="221">
        <v>-28.32</v>
      </c>
      <c r="I214" s="222"/>
      <c r="J214" s="217"/>
      <c r="K214" s="217"/>
      <c r="L214" s="223"/>
      <c r="M214" s="224"/>
      <c r="N214" s="225"/>
      <c r="O214" s="225"/>
      <c r="P214" s="225"/>
      <c r="Q214" s="225"/>
      <c r="R214" s="225"/>
      <c r="S214" s="225"/>
      <c r="T214" s="22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7" t="s">
        <v>129</v>
      </c>
      <c r="AU214" s="227" t="s">
        <v>86</v>
      </c>
      <c r="AV214" s="13" t="s">
        <v>86</v>
      </c>
      <c r="AW214" s="13" t="s">
        <v>37</v>
      </c>
      <c r="AX214" s="13" t="s">
        <v>76</v>
      </c>
      <c r="AY214" s="227" t="s">
        <v>120</v>
      </c>
    </row>
    <row r="215" s="16" customFormat="1">
      <c r="A215" s="16"/>
      <c r="B215" s="254"/>
      <c r="C215" s="255"/>
      <c r="D215" s="218" t="s">
        <v>129</v>
      </c>
      <c r="E215" s="256" t="s">
        <v>31</v>
      </c>
      <c r="F215" s="257" t="s">
        <v>273</v>
      </c>
      <c r="G215" s="255"/>
      <c r="H215" s="258">
        <v>265.02000000000004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64" t="s">
        <v>129</v>
      </c>
      <c r="AU215" s="264" t="s">
        <v>86</v>
      </c>
      <c r="AV215" s="16" t="s">
        <v>136</v>
      </c>
      <c r="AW215" s="16" t="s">
        <v>37</v>
      </c>
      <c r="AX215" s="16" t="s">
        <v>76</v>
      </c>
      <c r="AY215" s="264" t="s">
        <v>120</v>
      </c>
    </row>
    <row r="216" s="15" customFormat="1">
      <c r="A216" s="15"/>
      <c r="B216" s="243"/>
      <c r="C216" s="244"/>
      <c r="D216" s="218" t="s">
        <v>129</v>
      </c>
      <c r="E216" s="245" t="s">
        <v>31</v>
      </c>
      <c r="F216" s="246" t="s">
        <v>222</v>
      </c>
      <c r="G216" s="244"/>
      <c r="H216" s="247">
        <v>487.70499999999998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3" t="s">
        <v>129</v>
      </c>
      <c r="AU216" s="253" t="s">
        <v>86</v>
      </c>
      <c r="AV216" s="15" t="s">
        <v>127</v>
      </c>
      <c r="AW216" s="15" t="s">
        <v>37</v>
      </c>
      <c r="AX216" s="15" t="s">
        <v>84</v>
      </c>
      <c r="AY216" s="253" t="s">
        <v>120</v>
      </c>
    </row>
    <row r="217" s="2" customFormat="1" ht="24.15" customHeight="1">
      <c r="A217" s="41"/>
      <c r="B217" s="42"/>
      <c r="C217" s="203" t="s">
        <v>282</v>
      </c>
      <c r="D217" s="203" t="s">
        <v>122</v>
      </c>
      <c r="E217" s="204" t="s">
        <v>283</v>
      </c>
      <c r="F217" s="205" t="s">
        <v>284</v>
      </c>
      <c r="G217" s="206" t="s">
        <v>183</v>
      </c>
      <c r="H217" s="207">
        <v>137.886</v>
      </c>
      <c r="I217" s="208"/>
      <c r="J217" s="209">
        <f>ROUND(I217*H217,2)</f>
        <v>0</v>
      </c>
      <c r="K217" s="205" t="s">
        <v>143</v>
      </c>
      <c r="L217" s="47"/>
      <c r="M217" s="210" t="s">
        <v>31</v>
      </c>
      <c r="N217" s="211" t="s">
        <v>47</v>
      </c>
      <c r="O217" s="87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4" t="s">
        <v>127</v>
      </c>
      <c r="AT217" s="214" t="s">
        <v>122</v>
      </c>
      <c r="AU217" s="214" t="s">
        <v>86</v>
      </c>
      <c r="AY217" s="20" t="s">
        <v>120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20" t="s">
        <v>84</v>
      </c>
      <c r="BK217" s="215">
        <f>ROUND(I217*H217,2)</f>
        <v>0</v>
      </c>
      <c r="BL217" s="20" t="s">
        <v>127</v>
      </c>
      <c r="BM217" s="214" t="s">
        <v>285</v>
      </c>
    </row>
    <row r="218" s="2" customFormat="1">
      <c r="A218" s="41"/>
      <c r="B218" s="42"/>
      <c r="C218" s="43"/>
      <c r="D218" s="238" t="s">
        <v>145</v>
      </c>
      <c r="E218" s="43"/>
      <c r="F218" s="239" t="s">
        <v>286</v>
      </c>
      <c r="G218" s="43"/>
      <c r="H218" s="43"/>
      <c r="I218" s="240"/>
      <c r="J218" s="43"/>
      <c r="K218" s="43"/>
      <c r="L218" s="47"/>
      <c r="M218" s="241"/>
      <c r="N218" s="24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145</v>
      </c>
      <c r="AU218" s="20" t="s">
        <v>86</v>
      </c>
    </row>
    <row r="219" s="13" customFormat="1">
      <c r="A219" s="13"/>
      <c r="B219" s="216"/>
      <c r="C219" s="217"/>
      <c r="D219" s="218" t="s">
        <v>129</v>
      </c>
      <c r="E219" s="219" t="s">
        <v>31</v>
      </c>
      <c r="F219" s="220" t="s">
        <v>287</v>
      </c>
      <c r="G219" s="217"/>
      <c r="H219" s="221">
        <v>173.88</v>
      </c>
      <c r="I219" s="222"/>
      <c r="J219" s="217"/>
      <c r="K219" s="217"/>
      <c r="L219" s="223"/>
      <c r="M219" s="224"/>
      <c r="N219" s="225"/>
      <c r="O219" s="225"/>
      <c r="P219" s="225"/>
      <c r="Q219" s="225"/>
      <c r="R219" s="225"/>
      <c r="S219" s="225"/>
      <c r="T219" s="22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7" t="s">
        <v>129</v>
      </c>
      <c r="AU219" s="227" t="s">
        <v>86</v>
      </c>
      <c r="AV219" s="13" t="s">
        <v>86</v>
      </c>
      <c r="AW219" s="13" t="s">
        <v>37</v>
      </c>
      <c r="AX219" s="13" t="s">
        <v>76</v>
      </c>
      <c r="AY219" s="227" t="s">
        <v>120</v>
      </c>
    </row>
    <row r="220" s="13" customFormat="1">
      <c r="A220" s="13"/>
      <c r="B220" s="216"/>
      <c r="C220" s="217"/>
      <c r="D220" s="218" t="s">
        <v>129</v>
      </c>
      <c r="E220" s="219" t="s">
        <v>31</v>
      </c>
      <c r="F220" s="220" t="s">
        <v>288</v>
      </c>
      <c r="G220" s="217"/>
      <c r="H220" s="221">
        <v>23.100000000000001</v>
      </c>
      <c r="I220" s="222"/>
      <c r="J220" s="217"/>
      <c r="K220" s="217"/>
      <c r="L220" s="223"/>
      <c r="M220" s="224"/>
      <c r="N220" s="225"/>
      <c r="O220" s="225"/>
      <c r="P220" s="225"/>
      <c r="Q220" s="225"/>
      <c r="R220" s="225"/>
      <c r="S220" s="225"/>
      <c r="T220" s="22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7" t="s">
        <v>129</v>
      </c>
      <c r="AU220" s="227" t="s">
        <v>86</v>
      </c>
      <c r="AV220" s="13" t="s">
        <v>86</v>
      </c>
      <c r="AW220" s="13" t="s">
        <v>37</v>
      </c>
      <c r="AX220" s="13" t="s">
        <v>76</v>
      </c>
      <c r="AY220" s="227" t="s">
        <v>120</v>
      </c>
    </row>
    <row r="221" s="16" customFormat="1">
      <c r="A221" s="16"/>
      <c r="B221" s="254"/>
      <c r="C221" s="255"/>
      <c r="D221" s="218" t="s">
        <v>129</v>
      </c>
      <c r="E221" s="256" t="s">
        <v>31</v>
      </c>
      <c r="F221" s="257" t="s">
        <v>273</v>
      </c>
      <c r="G221" s="255"/>
      <c r="H221" s="258">
        <v>196.97999999999999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64" t="s">
        <v>129</v>
      </c>
      <c r="AU221" s="264" t="s">
        <v>86</v>
      </c>
      <c r="AV221" s="16" t="s">
        <v>136</v>
      </c>
      <c r="AW221" s="16" t="s">
        <v>37</v>
      </c>
      <c r="AX221" s="16" t="s">
        <v>76</v>
      </c>
      <c r="AY221" s="264" t="s">
        <v>120</v>
      </c>
    </row>
    <row r="222" s="13" customFormat="1">
      <c r="A222" s="13"/>
      <c r="B222" s="216"/>
      <c r="C222" s="217"/>
      <c r="D222" s="218" t="s">
        <v>129</v>
      </c>
      <c r="E222" s="219" t="s">
        <v>31</v>
      </c>
      <c r="F222" s="220" t="s">
        <v>289</v>
      </c>
      <c r="G222" s="217"/>
      <c r="H222" s="221">
        <v>-39.396000000000001</v>
      </c>
      <c r="I222" s="222"/>
      <c r="J222" s="217"/>
      <c r="K222" s="217"/>
      <c r="L222" s="223"/>
      <c r="M222" s="224"/>
      <c r="N222" s="225"/>
      <c r="O222" s="225"/>
      <c r="P222" s="225"/>
      <c r="Q222" s="225"/>
      <c r="R222" s="225"/>
      <c r="S222" s="225"/>
      <c r="T222" s="22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7" t="s">
        <v>129</v>
      </c>
      <c r="AU222" s="227" t="s">
        <v>86</v>
      </c>
      <c r="AV222" s="13" t="s">
        <v>86</v>
      </c>
      <c r="AW222" s="13" t="s">
        <v>37</v>
      </c>
      <c r="AX222" s="13" t="s">
        <v>76</v>
      </c>
      <c r="AY222" s="227" t="s">
        <v>120</v>
      </c>
    </row>
    <row r="223" s="13" customFormat="1">
      <c r="A223" s="13"/>
      <c r="B223" s="216"/>
      <c r="C223" s="217"/>
      <c r="D223" s="218" t="s">
        <v>129</v>
      </c>
      <c r="E223" s="219" t="s">
        <v>31</v>
      </c>
      <c r="F223" s="220" t="s">
        <v>290</v>
      </c>
      <c r="G223" s="217"/>
      <c r="H223" s="221">
        <v>-19.698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7" t="s">
        <v>129</v>
      </c>
      <c r="AU223" s="227" t="s">
        <v>86</v>
      </c>
      <c r="AV223" s="13" t="s">
        <v>86</v>
      </c>
      <c r="AW223" s="13" t="s">
        <v>37</v>
      </c>
      <c r="AX223" s="13" t="s">
        <v>76</v>
      </c>
      <c r="AY223" s="227" t="s">
        <v>120</v>
      </c>
    </row>
    <row r="224" s="15" customFormat="1">
      <c r="A224" s="15"/>
      <c r="B224" s="243"/>
      <c r="C224" s="244"/>
      <c r="D224" s="218" t="s">
        <v>129</v>
      </c>
      <c r="E224" s="245" t="s">
        <v>31</v>
      </c>
      <c r="F224" s="246" t="s">
        <v>222</v>
      </c>
      <c r="G224" s="244"/>
      <c r="H224" s="247">
        <v>137.886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3" t="s">
        <v>129</v>
      </c>
      <c r="AU224" s="253" t="s">
        <v>86</v>
      </c>
      <c r="AV224" s="15" t="s">
        <v>127</v>
      </c>
      <c r="AW224" s="15" t="s">
        <v>37</v>
      </c>
      <c r="AX224" s="15" t="s">
        <v>84</v>
      </c>
      <c r="AY224" s="253" t="s">
        <v>120</v>
      </c>
    </row>
    <row r="225" s="2" customFormat="1" ht="24.15" customHeight="1">
      <c r="A225" s="41"/>
      <c r="B225" s="42"/>
      <c r="C225" s="203" t="s">
        <v>291</v>
      </c>
      <c r="D225" s="203" t="s">
        <v>122</v>
      </c>
      <c r="E225" s="204" t="s">
        <v>292</v>
      </c>
      <c r="F225" s="205" t="s">
        <v>293</v>
      </c>
      <c r="G225" s="206" t="s">
        <v>183</v>
      </c>
      <c r="H225" s="207">
        <v>39.396000000000001</v>
      </c>
      <c r="I225" s="208"/>
      <c r="J225" s="209">
        <f>ROUND(I225*H225,2)</f>
        <v>0</v>
      </c>
      <c r="K225" s="205" t="s">
        <v>143</v>
      </c>
      <c r="L225" s="47"/>
      <c r="M225" s="210" t="s">
        <v>31</v>
      </c>
      <c r="N225" s="211" t="s">
        <v>47</v>
      </c>
      <c r="O225" s="87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4" t="s">
        <v>127</v>
      </c>
      <c r="AT225" s="214" t="s">
        <v>122</v>
      </c>
      <c r="AU225" s="214" t="s">
        <v>86</v>
      </c>
      <c r="AY225" s="20" t="s">
        <v>120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20" t="s">
        <v>84</v>
      </c>
      <c r="BK225" s="215">
        <f>ROUND(I225*H225,2)</f>
        <v>0</v>
      </c>
      <c r="BL225" s="20" t="s">
        <v>127</v>
      </c>
      <c r="BM225" s="214" t="s">
        <v>294</v>
      </c>
    </row>
    <row r="226" s="2" customFormat="1">
      <c r="A226" s="41"/>
      <c r="B226" s="42"/>
      <c r="C226" s="43"/>
      <c r="D226" s="238" t="s">
        <v>145</v>
      </c>
      <c r="E226" s="43"/>
      <c r="F226" s="239" t="s">
        <v>295</v>
      </c>
      <c r="G226" s="43"/>
      <c r="H226" s="43"/>
      <c r="I226" s="240"/>
      <c r="J226" s="43"/>
      <c r="K226" s="43"/>
      <c r="L226" s="47"/>
      <c r="M226" s="241"/>
      <c r="N226" s="24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145</v>
      </c>
      <c r="AU226" s="20" t="s">
        <v>86</v>
      </c>
    </row>
    <row r="227" s="13" customFormat="1">
      <c r="A227" s="13"/>
      <c r="B227" s="216"/>
      <c r="C227" s="217"/>
      <c r="D227" s="218" t="s">
        <v>129</v>
      </c>
      <c r="E227" s="219" t="s">
        <v>31</v>
      </c>
      <c r="F227" s="220" t="s">
        <v>296</v>
      </c>
      <c r="G227" s="217"/>
      <c r="H227" s="221">
        <v>39.396000000000001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7" t="s">
        <v>129</v>
      </c>
      <c r="AU227" s="227" t="s">
        <v>86</v>
      </c>
      <c r="AV227" s="13" t="s">
        <v>86</v>
      </c>
      <c r="AW227" s="13" t="s">
        <v>37</v>
      </c>
      <c r="AX227" s="13" t="s">
        <v>84</v>
      </c>
      <c r="AY227" s="227" t="s">
        <v>120</v>
      </c>
    </row>
    <row r="228" s="2" customFormat="1" ht="24.15" customHeight="1">
      <c r="A228" s="41"/>
      <c r="B228" s="42"/>
      <c r="C228" s="203" t="s">
        <v>297</v>
      </c>
      <c r="D228" s="203" t="s">
        <v>122</v>
      </c>
      <c r="E228" s="204" t="s">
        <v>298</v>
      </c>
      <c r="F228" s="205" t="s">
        <v>299</v>
      </c>
      <c r="G228" s="206" t="s">
        <v>183</v>
      </c>
      <c r="H228" s="207">
        <v>19.698</v>
      </c>
      <c r="I228" s="208"/>
      <c r="J228" s="209">
        <f>ROUND(I228*H228,2)</f>
        <v>0</v>
      </c>
      <c r="K228" s="205" t="s">
        <v>143</v>
      </c>
      <c r="L228" s="47"/>
      <c r="M228" s="210" t="s">
        <v>31</v>
      </c>
      <c r="N228" s="211" t="s">
        <v>47</v>
      </c>
      <c r="O228" s="87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4" t="s">
        <v>127</v>
      </c>
      <c r="AT228" s="214" t="s">
        <v>122</v>
      </c>
      <c r="AU228" s="214" t="s">
        <v>86</v>
      </c>
      <c r="AY228" s="20" t="s">
        <v>120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20" t="s">
        <v>84</v>
      </c>
      <c r="BK228" s="215">
        <f>ROUND(I228*H228,2)</f>
        <v>0</v>
      </c>
      <c r="BL228" s="20" t="s">
        <v>127</v>
      </c>
      <c r="BM228" s="214" t="s">
        <v>300</v>
      </c>
    </row>
    <row r="229" s="2" customFormat="1">
      <c r="A229" s="41"/>
      <c r="B229" s="42"/>
      <c r="C229" s="43"/>
      <c r="D229" s="238" t="s">
        <v>145</v>
      </c>
      <c r="E229" s="43"/>
      <c r="F229" s="239" t="s">
        <v>301</v>
      </c>
      <c r="G229" s="43"/>
      <c r="H229" s="43"/>
      <c r="I229" s="240"/>
      <c r="J229" s="43"/>
      <c r="K229" s="43"/>
      <c r="L229" s="47"/>
      <c r="M229" s="241"/>
      <c r="N229" s="24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145</v>
      </c>
      <c r="AU229" s="20" t="s">
        <v>86</v>
      </c>
    </row>
    <row r="230" s="13" customFormat="1">
      <c r="A230" s="13"/>
      <c r="B230" s="216"/>
      <c r="C230" s="217"/>
      <c r="D230" s="218" t="s">
        <v>129</v>
      </c>
      <c r="E230" s="219" t="s">
        <v>31</v>
      </c>
      <c r="F230" s="220" t="s">
        <v>302</v>
      </c>
      <c r="G230" s="217"/>
      <c r="H230" s="221">
        <v>19.698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7" t="s">
        <v>129</v>
      </c>
      <c r="AU230" s="227" t="s">
        <v>86</v>
      </c>
      <c r="AV230" s="13" t="s">
        <v>86</v>
      </c>
      <c r="AW230" s="13" t="s">
        <v>37</v>
      </c>
      <c r="AX230" s="13" t="s">
        <v>84</v>
      </c>
      <c r="AY230" s="227" t="s">
        <v>120</v>
      </c>
    </row>
    <row r="231" s="2" customFormat="1" ht="37.8" customHeight="1">
      <c r="A231" s="41"/>
      <c r="B231" s="42"/>
      <c r="C231" s="203" t="s">
        <v>303</v>
      </c>
      <c r="D231" s="203" t="s">
        <v>122</v>
      </c>
      <c r="E231" s="204" t="s">
        <v>304</v>
      </c>
      <c r="F231" s="205" t="s">
        <v>305</v>
      </c>
      <c r="G231" s="206" t="s">
        <v>183</v>
      </c>
      <c r="H231" s="207">
        <v>361.66000000000002</v>
      </c>
      <c r="I231" s="208"/>
      <c r="J231" s="209">
        <f>ROUND(I231*H231,2)</f>
        <v>0</v>
      </c>
      <c r="K231" s="205" t="s">
        <v>143</v>
      </c>
      <c r="L231" s="47"/>
      <c r="M231" s="210" t="s">
        <v>31</v>
      </c>
      <c r="N231" s="211" t="s">
        <v>47</v>
      </c>
      <c r="O231" s="87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4" t="s">
        <v>127</v>
      </c>
      <c r="AT231" s="214" t="s">
        <v>122</v>
      </c>
      <c r="AU231" s="214" t="s">
        <v>86</v>
      </c>
      <c r="AY231" s="20" t="s">
        <v>120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20" t="s">
        <v>84</v>
      </c>
      <c r="BK231" s="215">
        <f>ROUND(I231*H231,2)</f>
        <v>0</v>
      </c>
      <c r="BL231" s="20" t="s">
        <v>127</v>
      </c>
      <c r="BM231" s="214" t="s">
        <v>306</v>
      </c>
    </row>
    <row r="232" s="2" customFormat="1">
      <c r="A232" s="41"/>
      <c r="B232" s="42"/>
      <c r="C232" s="43"/>
      <c r="D232" s="238" t="s">
        <v>145</v>
      </c>
      <c r="E232" s="43"/>
      <c r="F232" s="239" t="s">
        <v>307</v>
      </c>
      <c r="G232" s="43"/>
      <c r="H232" s="43"/>
      <c r="I232" s="240"/>
      <c r="J232" s="43"/>
      <c r="K232" s="43"/>
      <c r="L232" s="47"/>
      <c r="M232" s="241"/>
      <c r="N232" s="24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145</v>
      </c>
      <c r="AU232" s="20" t="s">
        <v>86</v>
      </c>
    </row>
    <row r="233" s="13" customFormat="1">
      <c r="A233" s="13"/>
      <c r="B233" s="216"/>
      <c r="C233" s="217"/>
      <c r="D233" s="218" t="s">
        <v>129</v>
      </c>
      <c r="E233" s="219" t="s">
        <v>31</v>
      </c>
      <c r="F233" s="220" t="s">
        <v>308</v>
      </c>
      <c r="G233" s="217"/>
      <c r="H233" s="221">
        <v>361.66000000000002</v>
      </c>
      <c r="I233" s="222"/>
      <c r="J233" s="217"/>
      <c r="K233" s="217"/>
      <c r="L233" s="223"/>
      <c r="M233" s="224"/>
      <c r="N233" s="225"/>
      <c r="O233" s="225"/>
      <c r="P233" s="225"/>
      <c r="Q233" s="225"/>
      <c r="R233" s="225"/>
      <c r="S233" s="225"/>
      <c r="T233" s="22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7" t="s">
        <v>129</v>
      </c>
      <c r="AU233" s="227" t="s">
        <v>86</v>
      </c>
      <c r="AV233" s="13" t="s">
        <v>86</v>
      </c>
      <c r="AW233" s="13" t="s">
        <v>37</v>
      </c>
      <c r="AX233" s="13" t="s">
        <v>84</v>
      </c>
      <c r="AY233" s="227" t="s">
        <v>120</v>
      </c>
    </row>
    <row r="234" s="2" customFormat="1" ht="37.8" customHeight="1">
      <c r="A234" s="41"/>
      <c r="B234" s="42"/>
      <c r="C234" s="203" t="s">
        <v>309</v>
      </c>
      <c r="D234" s="203" t="s">
        <v>122</v>
      </c>
      <c r="E234" s="204" t="s">
        <v>310</v>
      </c>
      <c r="F234" s="205" t="s">
        <v>311</v>
      </c>
      <c r="G234" s="206" t="s">
        <v>183</v>
      </c>
      <c r="H234" s="207">
        <v>136.524</v>
      </c>
      <c r="I234" s="208"/>
      <c r="J234" s="209">
        <f>ROUND(I234*H234,2)</f>
        <v>0</v>
      </c>
      <c r="K234" s="205" t="s">
        <v>143</v>
      </c>
      <c r="L234" s="47"/>
      <c r="M234" s="210" t="s">
        <v>31</v>
      </c>
      <c r="N234" s="211" t="s">
        <v>47</v>
      </c>
      <c r="O234" s="87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4" t="s">
        <v>127</v>
      </c>
      <c r="AT234" s="214" t="s">
        <v>122</v>
      </c>
      <c r="AU234" s="214" t="s">
        <v>86</v>
      </c>
      <c r="AY234" s="20" t="s">
        <v>120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20" t="s">
        <v>84</v>
      </c>
      <c r="BK234" s="215">
        <f>ROUND(I234*H234,2)</f>
        <v>0</v>
      </c>
      <c r="BL234" s="20" t="s">
        <v>127</v>
      </c>
      <c r="BM234" s="214" t="s">
        <v>312</v>
      </c>
    </row>
    <row r="235" s="2" customFormat="1">
      <c r="A235" s="41"/>
      <c r="B235" s="42"/>
      <c r="C235" s="43"/>
      <c r="D235" s="238" t="s">
        <v>145</v>
      </c>
      <c r="E235" s="43"/>
      <c r="F235" s="239" t="s">
        <v>313</v>
      </c>
      <c r="G235" s="43"/>
      <c r="H235" s="43"/>
      <c r="I235" s="240"/>
      <c r="J235" s="43"/>
      <c r="K235" s="43"/>
      <c r="L235" s="47"/>
      <c r="M235" s="241"/>
      <c r="N235" s="24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145</v>
      </c>
      <c r="AU235" s="20" t="s">
        <v>86</v>
      </c>
    </row>
    <row r="236" s="13" customFormat="1">
      <c r="A236" s="13"/>
      <c r="B236" s="216"/>
      <c r="C236" s="217"/>
      <c r="D236" s="218" t="s">
        <v>129</v>
      </c>
      <c r="E236" s="219" t="s">
        <v>31</v>
      </c>
      <c r="F236" s="220" t="s">
        <v>314</v>
      </c>
      <c r="G236" s="217"/>
      <c r="H236" s="221">
        <v>136.524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7" t="s">
        <v>129</v>
      </c>
      <c r="AU236" s="227" t="s">
        <v>86</v>
      </c>
      <c r="AV236" s="13" t="s">
        <v>86</v>
      </c>
      <c r="AW236" s="13" t="s">
        <v>37</v>
      </c>
      <c r="AX236" s="13" t="s">
        <v>84</v>
      </c>
      <c r="AY236" s="227" t="s">
        <v>120</v>
      </c>
    </row>
    <row r="237" s="2" customFormat="1" ht="37.8" customHeight="1">
      <c r="A237" s="41"/>
      <c r="B237" s="42"/>
      <c r="C237" s="203" t="s">
        <v>315</v>
      </c>
      <c r="D237" s="203" t="s">
        <v>122</v>
      </c>
      <c r="E237" s="204" t="s">
        <v>316</v>
      </c>
      <c r="F237" s="205" t="s">
        <v>317</v>
      </c>
      <c r="G237" s="206" t="s">
        <v>183</v>
      </c>
      <c r="H237" s="207">
        <v>734.245</v>
      </c>
      <c r="I237" s="208"/>
      <c r="J237" s="209">
        <f>ROUND(I237*H237,2)</f>
        <v>0</v>
      </c>
      <c r="K237" s="205" t="s">
        <v>143</v>
      </c>
      <c r="L237" s="47"/>
      <c r="M237" s="210" t="s">
        <v>31</v>
      </c>
      <c r="N237" s="211" t="s">
        <v>47</v>
      </c>
      <c r="O237" s="87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4" t="s">
        <v>127</v>
      </c>
      <c r="AT237" s="214" t="s">
        <v>122</v>
      </c>
      <c r="AU237" s="214" t="s">
        <v>86</v>
      </c>
      <c r="AY237" s="20" t="s">
        <v>120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20" t="s">
        <v>84</v>
      </c>
      <c r="BK237" s="215">
        <f>ROUND(I237*H237,2)</f>
        <v>0</v>
      </c>
      <c r="BL237" s="20" t="s">
        <v>127</v>
      </c>
      <c r="BM237" s="214" t="s">
        <v>318</v>
      </c>
    </row>
    <row r="238" s="2" customFormat="1">
      <c r="A238" s="41"/>
      <c r="B238" s="42"/>
      <c r="C238" s="43"/>
      <c r="D238" s="238" t="s">
        <v>145</v>
      </c>
      <c r="E238" s="43"/>
      <c r="F238" s="239" t="s">
        <v>319</v>
      </c>
      <c r="G238" s="43"/>
      <c r="H238" s="43"/>
      <c r="I238" s="240"/>
      <c r="J238" s="43"/>
      <c r="K238" s="43"/>
      <c r="L238" s="47"/>
      <c r="M238" s="241"/>
      <c r="N238" s="24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145</v>
      </c>
      <c r="AU238" s="20" t="s">
        <v>86</v>
      </c>
    </row>
    <row r="239" s="14" customFormat="1">
      <c r="A239" s="14"/>
      <c r="B239" s="228"/>
      <c r="C239" s="229"/>
      <c r="D239" s="218" t="s">
        <v>129</v>
      </c>
      <c r="E239" s="230" t="s">
        <v>31</v>
      </c>
      <c r="F239" s="231" t="s">
        <v>320</v>
      </c>
      <c r="G239" s="229"/>
      <c r="H239" s="230" t="s">
        <v>31</v>
      </c>
      <c r="I239" s="232"/>
      <c r="J239" s="229"/>
      <c r="K239" s="229"/>
      <c r="L239" s="233"/>
      <c r="M239" s="234"/>
      <c r="N239" s="235"/>
      <c r="O239" s="235"/>
      <c r="P239" s="235"/>
      <c r="Q239" s="235"/>
      <c r="R239" s="235"/>
      <c r="S239" s="235"/>
      <c r="T239" s="23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7" t="s">
        <v>129</v>
      </c>
      <c r="AU239" s="237" t="s">
        <v>86</v>
      </c>
      <c r="AV239" s="14" t="s">
        <v>84</v>
      </c>
      <c r="AW239" s="14" t="s">
        <v>37</v>
      </c>
      <c r="AX239" s="14" t="s">
        <v>76</v>
      </c>
      <c r="AY239" s="237" t="s">
        <v>120</v>
      </c>
    </row>
    <row r="240" s="13" customFormat="1">
      <c r="A240" s="13"/>
      <c r="B240" s="216"/>
      <c r="C240" s="217"/>
      <c r="D240" s="218" t="s">
        <v>129</v>
      </c>
      <c r="E240" s="219" t="s">
        <v>31</v>
      </c>
      <c r="F240" s="220" t="s">
        <v>321</v>
      </c>
      <c r="G240" s="217"/>
      <c r="H240" s="221">
        <v>537.26499999999999</v>
      </c>
      <c r="I240" s="222"/>
      <c r="J240" s="217"/>
      <c r="K240" s="217"/>
      <c r="L240" s="223"/>
      <c r="M240" s="224"/>
      <c r="N240" s="225"/>
      <c r="O240" s="225"/>
      <c r="P240" s="225"/>
      <c r="Q240" s="225"/>
      <c r="R240" s="225"/>
      <c r="S240" s="225"/>
      <c r="T240" s="22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7" t="s">
        <v>129</v>
      </c>
      <c r="AU240" s="227" t="s">
        <v>86</v>
      </c>
      <c r="AV240" s="13" t="s">
        <v>86</v>
      </c>
      <c r="AW240" s="13" t="s">
        <v>37</v>
      </c>
      <c r="AX240" s="13" t="s">
        <v>76</v>
      </c>
      <c r="AY240" s="227" t="s">
        <v>120</v>
      </c>
    </row>
    <row r="241" s="13" customFormat="1">
      <c r="A241" s="13"/>
      <c r="B241" s="216"/>
      <c r="C241" s="217"/>
      <c r="D241" s="218" t="s">
        <v>129</v>
      </c>
      <c r="E241" s="219" t="s">
        <v>31</v>
      </c>
      <c r="F241" s="220" t="s">
        <v>322</v>
      </c>
      <c r="G241" s="217"/>
      <c r="H241" s="221">
        <v>196.97999999999999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7" t="s">
        <v>129</v>
      </c>
      <c r="AU241" s="227" t="s">
        <v>86</v>
      </c>
      <c r="AV241" s="13" t="s">
        <v>86</v>
      </c>
      <c r="AW241" s="13" t="s">
        <v>37</v>
      </c>
      <c r="AX241" s="13" t="s">
        <v>76</v>
      </c>
      <c r="AY241" s="227" t="s">
        <v>120</v>
      </c>
    </row>
    <row r="242" s="15" customFormat="1">
      <c r="A242" s="15"/>
      <c r="B242" s="243"/>
      <c r="C242" s="244"/>
      <c r="D242" s="218" t="s">
        <v>129</v>
      </c>
      <c r="E242" s="245" t="s">
        <v>31</v>
      </c>
      <c r="F242" s="246" t="s">
        <v>222</v>
      </c>
      <c r="G242" s="244"/>
      <c r="H242" s="247">
        <v>734.245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3" t="s">
        <v>129</v>
      </c>
      <c r="AU242" s="253" t="s">
        <v>86</v>
      </c>
      <c r="AV242" s="15" t="s">
        <v>127</v>
      </c>
      <c r="AW242" s="15" t="s">
        <v>37</v>
      </c>
      <c r="AX242" s="15" t="s">
        <v>84</v>
      </c>
      <c r="AY242" s="253" t="s">
        <v>120</v>
      </c>
    </row>
    <row r="243" s="2" customFormat="1" ht="37.8" customHeight="1">
      <c r="A243" s="41"/>
      <c r="B243" s="42"/>
      <c r="C243" s="203" t="s">
        <v>323</v>
      </c>
      <c r="D243" s="203" t="s">
        <v>122</v>
      </c>
      <c r="E243" s="204" t="s">
        <v>324</v>
      </c>
      <c r="F243" s="205" t="s">
        <v>325</v>
      </c>
      <c r="G243" s="206" t="s">
        <v>183</v>
      </c>
      <c r="H243" s="207">
        <v>3671.2249999999999</v>
      </c>
      <c r="I243" s="208"/>
      <c r="J243" s="209">
        <f>ROUND(I243*H243,2)</f>
        <v>0</v>
      </c>
      <c r="K243" s="205" t="s">
        <v>143</v>
      </c>
      <c r="L243" s="47"/>
      <c r="M243" s="210" t="s">
        <v>31</v>
      </c>
      <c r="N243" s="211" t="s">
        <v>47</v>
      </c>
      <c r="O243" s="87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4" t="s">
        <v>127</v>
      </c>
      <c r="AT243" s="214" t="s">
        <v>122</v>
      </c>
      <c r="AU243" s="214" t="s">
        <v>86</v>
      </c>
      <c r="AY243" s="20" t="s">
        <v>120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20" t="s">
        <v>84</v>
      </c>
      <c r="BK243" s="215">
        <f>ROUND(I243*H243,2)</f>
        <v>0</v>
      </c>
      <c r="BL243" s="20" t="s">
        <v>127</v>
      </c>
      <c r="BM243" s="214" t="s">
        <v>326</v>
      </c>
    </row>
    <row r="244" s="2" customFormat="1">
      <c r="A244" s="41"/>
      <c r="B244" s="42"/>
      <c r="C244" s="43"/>
      <c r="D244" s="238" t="s">
        <v>145</v>
      </c>
      <c r="E244" s="43"/>
      <c r="F244" s="239" t="s">
        <v>327</v>
      </c>
      <c r="G244" s="43"/>
      <c r="H244" s="43"/>
      <c r="I244" s="240"/>
      <c r="J244" s="43"/>
      <c r="K244" s="43"/>
      <c r="L244" s="47"/>
      <c r="M244" s="241"/>
      <c r="N244" s="24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145</v>
      </c>
      <c r="AU244" s="20" t="s">
        <v>86</v>
      </c>
    </row>
    <row r="245" s="13" customFormat="1">
      <c r="A245" s="13"/>
      <c r="B245" s="216"/>
      <c r="C245" s="217"/>
      <c r="D245" s="218" t="s">
        <v>129</v>
      </c>
      <c r="E245" s="219" t="s">
        <v>31</v>
      </c>
      <c r="F245" s="220" t="s">
        <v>328</v>
      </c>
      <c r="G245" s="217"/>
      <c r="H245" s="221">
        <v>3671.2249999999999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7" t="s">
        <v>129</v>
      </c>
      <c r="AU245" s="227" t="s">
        <v>86</v>
      </c>
      <c r="AV245" s="13" t="s">
        <v>86</v>
      </c>
      <c r="AW245" s="13" t="s">
        <v>37</v>
      </c>
      <c r="AX245" s="13" t="s">
        <v>84</v>
      </c>
      <c r="AY245" s="227" t="s">
        <v>120</v>
      </c>
    </row>
    <row r="246" s="2" customFormat="1" ht="24.15" customHeight="1">
      <c r="A246" s="41"/>
      <c r="B246" s="42"/>
      <c r="C246" s="203" t="s">
        <v>7</v>
      </c>
      <c r="D246" s="203" t="s">
        <v>122</v>
      </c>
      <c r="E246" s="204" t="s">
        <v>329</v>
      </c>
      <c r="F246" s="205" t="s">
        <v>330</v>
      </c>
      <c r="G246" s="206" t="s">
        <v>331</v>
      </c>
      <c r="H246" s="207">
        <v>1321.6410000000001</v>
      </c>
      <c r="I246" s="208"/>
      <c r="J246" s="209">
        <f>ROUND(I246*H246,2)</f>
        <v>0</v>
      </c>
      <c r="K246" s="205" t="s">
        <v>143</v>
      </c>
      <c r="L246" s="47"/>
      <c r="M246" s="210" t="s">
        <v>31</v>
      </c>
      <c r="N246" s="211" t="s">
        <v>47</v>
      </c>
      <c r="O246" s="87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4" t="s">
        <v>127</v>
      </c>
      <c r="AT246" s="214" t="s">
        <v>122</v>
      </c>
      <c r="AU246" s="214" t="s">
        <v>86</v>
      </c>
      <c r="AY246" s="20" t="s">
        <v>120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20" t="s">
        <v>84</v>
      </c>
      <c r="BK246" s="215">
        <f>ROUND(I246*H246,2)</f>
        <v>0</v>
      </c>
      <c r="BL246" s="20" t="s">
        <v>127</v>
      </c>
      <c r="BM246" s="214" t="s">
        <v>332</v>
      </c>
    </row>
    <row r="247" s="2" customFormat="1">
      <c r="A247" s="41"/>
      <c r="B247" s="42"/>
      <c r="C247" s="43"/>
      <c r="D247" s="238" t="s">
        <v>145</v>
      </c>
      <c r="E247" s="43"/>
      <c r="F247" s="239" t="s">
        <v>333</v>
      </c>
      <c r="G247" s="43"/>
      <c r="H247" s="43"/>
      <c r="I247" s="240"/>
      <c r="J247" s="43"/>
      <c r="K247" s="43"/>
      <c r="L247" s="47"/>
      <c r="M247" s="241"/>
      <c r="N247" s="24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145</v>
      </c>
      <c r="AU247" s="20" t="s">
        <v>86</v>
      </c>
    </row>
    <row r="248" s="13" customFormat="1">
      <c r="A248" s="13"/>
      <c r="B248" s="216"/>
      <c r="C248" s="217"/>
      <c r="D248" s="218" t="s">
        <v>129</v>
      </c>
      <c r="E248" s="219" t="s">
        <v>31</v>
      </c>
      <c r="F248" s="220" t="s">
        <v>334</v>
      </c>
      <c r="G248" s="217"/>
      <c r="H248" s="221">
        <v>1321.6410000000001</v>
      </c>
      <c r="I248" s="222"/>
      <c r="J248" s="217"/>
      <c r="K248" s="217"/>
      <c r="L248" s="223"/>
      <c r="M248" s="224"/>
      <c r="N248" s="225"/>
      <c r="O248" s="225"/>
      <c r="P248" s="225"/>
      <c r="Q248" s="225"/>
      <c r="R248" s="225"/>
      <c r="S248" s="225"/>
      <c r="T248" s="22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7" t="s">
        <v>129</v>
      </c>
      <c r="AU248" s="227" t="s">
        <v>86</v>
      </c>
      <c r="AV248" s="13" t="s">
        <v>86</v>
      </c>
      <c r="AW248" s="13" t="s">
        <v>37</v>
      </c>
      <c r="AX248" s="13" t="s">
        <v>84</v>
      </c>
      <c r="AY248" s="227" t="s">
        <v>120</v>
      </c>
    </row>
    <row r="249" s="2" customFormat="1" ht="24.15" customHeight="1">
      <c r="A249" s="41"/>
      <c r="B249" s="42"/>
      <c r="C249" s="203" t="s">
        <v>335</v>
      </c>
      <c r="D249" s="203" t="s">
        <v>122</v>
      </c>
      <c r="E249" s="204" t="s">
        <v>336</v>
      </c>
      <c r="F249" s="205" t="s">
        <v>337</v>
      </c>
      <c r="G249" s="206" t="s">
        <v>183</v>
      </c>
      <c r="H249" s="207">
        <v>180.83600000000001</v>
      </c>
      <c r="I249" s="208"/>
      <c r="J249" s="209">
        <f>ROUND(I249*H249,2)</f>
        <v>0</v>
      </c>
      <c r="K249" s="205" t="s">
        <v>338</v>
      </c>
      <c r="L249" s="47"/>
      <c r="M249" s="210" t="s">
        <v>31</v>
      </c>
      <c r="N249" s="211" t="s">
        <v>47</v>
      </c>
      <c r="O249" s="87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4" t="s">
        <v>127</v>
      </c>
      <c r="AT249" s="214" t="s">
        <v>122</v>
      </c>
      <c r="AU249" s="214" t="s">
        <v>86</v>
      </c>
      <c r="AY249" s="20" t="s">
        <v>120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20" t="s">
        <v>84</v>
      </c>
      <c r="BK249" s="215">
        <f>ROUND(I249*H249,2)</f>
        <v>0</v>
      </c>
      <c r="BL249" s="20" t="s">
        <v>127</v>
      </c>
      <c r="BM249" s="214" t="s">
        <v>339</v>
      </c>
    </row>
    <row r="250" s="13" customFormat="1">
      <c r="A250" s="13"/>
      <c r="B250" s="216"/>
      <c r="C250" s="217"/>
      <c r="D250" s="218" t="s">
        <v>129</v>
      </c>
      <c r="E250" s="219" t="s">
        <v>31</v>
      </c>
      <c r="F250" s="220" t="s">
        <v>340</v>
      </c>
      <c r="G250" s="217"/>
      <c r="H250" s="221">
        <v>180.83600000000001</v>
      </c>
      <c r="I250" s="222"/>
      <c r="J250" s="217"/>
      <c r="K250" s="217"/>
      <c r="L250" s="223"/>
      <c r="M250" s="224"/>
      <c r="N250" s="225"/>
      <c r="O250" s="225"/>
      <c r="P250" s="225"/>
      <c r="Q250" s="225"/>
      <c r="R250" s="225"/>
      <c r="S250" s="225"/>
      <c r="T250" s="22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7" t="s">
        <v>129</v>
      </c>
      <c r="AU250" s="227" t="s">
        <v>86</v>
      </c>
      <c r="AV250" s="13" t="s">
        <v>86</v>
      </c>
      <c r="AW250" s="13" t="s">
        <v>37</v>
      </c>
      <c r="AX250" s="13" t="s">
        <v>84</v>
      </c>
      <c r="AY250" s="227" t="s">
        <v>120</v>
      </c>
    </row>
    <row r="251" s="2" customFormat="1" ht="33" customHeight="1">
      <c r="A251" s="41"/>
      <c r="B251" s="42"/>
      <c r="C251" s="203" t="s">
        <v>341</v>
      </c>
      <c r="D251" s="203" t="s">
        <v>122</v>
      </c>
      <c r="E251" s="204" t="s">
        <v>342</v>
      </c>
      <c r="F251" s="205" t="s">
        <v>343</v>
      </c>
      <c r="G251" s="206" t="s">
        <v>183</v>
      </c>
      <c r="H251" s="207">
        <v>393.61000000000001</v>
      </c>
      <c r="I251" s="208"/>
      <c r="J251" s="209">
        <f>ROUND(I251*H251,2)</f>
        <v>0</v>
      </c>
      <c r="K251" s="205" t="s">
        <v>143</v>
      </c>
      <c r="L251" s="47"/>
      <c r="M251" s="210" t="s">
        <v>31</v>
      </c>
      <c r="N251" s="211" t="s">
        <v>47</v>
      </c>
      <c r="O251" s="87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4" t="s">
        <v>127</v>
      </c>
      <c r="AT251" s="214" t="s">
        <v>122</v>
      </c>
      <c r="AU251" s="214" t="s">
        <v>86</v>
      </c>
      <c r="AY251" s="20" t="s">
        <v>120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20" t="s">
        <v>84</v>
      </c>
      <c r="BK251" s="215">
        <f>ROUND(I251*H251,2)</f>
        <v>0</v>
      </c>
      <c r="BL251" s="20" t="s">
        <v>127</v>
      </c>
      <c r="BM251" s="214" t="s">
        <v>344</v>
      </c>
    </row>
    <row r="252" s="2" customFormat="1">
      <c r="A252" s="41"/>
      <c r="B252" s="42"/>
      <c r="C252" s="43"/>
      <c r="D252" s="238" t="s">
        <v>145</v>
      </c>
      <c r="E252" s="43"/>
      <c r="F252" s="239" t="s">
        <v>345</v>
      </c>
      <c r="G252" s="43"/>
      <c r="H252" s="43"/>
      <c r="I252" s="240"/>
      <c r="J252" s="43"/>
      <c r="K252" s="43"/>
      <c r="L252" s="47"/>
      <c r="M252" s="241"/>
      <c r="N252" s="24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145</v>
      </c>
      <c r="AU252" s="20" t="s">
        <v>86</v>
      </c>
    </row>
    <row r="253" s="14" customFormat="1">
      <c r="A253" s="14"/>
      <c r="B253" s="228"/>
      <c r="C253" s="229"/>
      <c r="D253" s="218" t="s">
        <v>129</v>
      </c>
      <c r="E253" s="230" t="s">
        <v>31</v>
      </c>
      <c r="F253" s="231" t="s">
        <v>346</v>
      </c>
      <c r="G253" s="229"/>
      <c r="H253" s="230" t="s">
        <v>31</v>
      </c>
      <c r="I253" s="232"/>
      <c r="J253" s="229"/>
      <c r="K253" s="229"/>
      <c r="L253" s="233"/>
      <c r="M253" s="234"/>
      <c r="N253" s="235"/>
      <c r="O253" s="235"/>
      <c r="P253" s="235"/>
      <c r="Q253" s="235"/>
      <c r="R253" s="235"/>
      <c r="S253" s="235"/>
      <c r="T253" s="23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37" t="s">
        <v>129</v>
      </c>
      <c r="AU253" s="237" t="s">
        <v>86</v>
      </c>
      <c r="AV253" s="14" t="s">
        <v>84</v>
      </c>
      <c r="AW253" s="14" t="s">
        <v>37</v>
      </c>
      <c r="AX253" s="14" t="s">
        <v>76</v>
      </c>
      <c r="AY253" s="237" t="s">
        <v>120</v>
      </c>
    </row>
    <row r="254" s="13" customFormat="1">
      <c r="A254" s="13"/>
      <c r="B254" s="216"/>
      <c r="C254" s="217"/>
      <c r="D254" s="218" t="s">
        <v>129</v>
      </c>
      <c r="E254" s="219" t="s">
        <v>31</v>
      </c>
      <c r="F254" s="220" t="s">
        <v>347</v>
      </c>
      <c r="G254" s="217"/>
      <c r="H254" s="221">
        <v>0</v>
      </c>
      <c r="I254" s="222"/>
      <c r="J254" s="217"/>
      <c r="K254" s="217"/>
      <c r="L254" s="223"/>
      <c r="M254" s="224"/>
      <c r="N254" s="225"/>
      <c r="O254" s="225"/>
      <c r="P254" s="225"/>
      <c r="Q254" s="225"/>
      <c r="R254" s="225"/>
      <c r="S254" s="225"/>
      <c r="T254" s="22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7" t="s">
        <v>129</v>
      </c>
      <c r="AU254" s="227" t="s">
        <v>86</v>
      </c>
      <c r="AV254" s="13" t="s">
        <v>86</v>
      </c>
      <c r="AW254" s="13" t="s">
        <v>37</v>
      </c>
      <c r="AX254" s="13" t="s">
        <v>76</v>
      </c>
      <c r="AY254" s="227" t="s">
        <v>120</v>
      </c>
    </row>
    <row r="255" s="13" customFormat="1">
      <c r="A255" s="13"/>
      <c r="B255" s="216"/>
      <c r="C255" s="217"/>
      <c r="D255" s="218" t="s">
        <v>129</v>
      </c>
      <c r="E255" s="219" t="s">
        <v>31</v>
      </c>
      <c r="F255" s="220" t="s">
        <v>348</v>
      </c>
      <c r="G255" s="217"/>
      <c r="H255" s="221">
        <v>0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7" t="s">
        <v>129</v>
      </c>
      <c r="AU255" s="227" t="s">
        <v>86</v>
      </c>
      <c r="AV255" s="13" t="s">
        <v>86</v>
      </c>
      <c r="AW255" s="13" t="s">
        <v>37</v>
      </c>
      <c r="AX255" s="13" t="s">
        <v>76</v>
      </c>
      <c r="AY255" s="227" t="s">
        <v>120</v>
      </c>
    </row>
    <row r="256" s="13" customFormat="1">
      <c r="A256" s="13"/>
      <c r="B256" s="216"/>
      <c r="C256" s="217"/>
      <c r="D256" s="218" t="s">
        <v>129</v>
      </c>
      <c r="E256" s="219" t="s">
        <v>31</v>
      </c>
      <c r="F256" s="220" t="s">
        <v>349</v>
      </c>
      <c r="G256" s="217"/>
      <c r="H256" s="221">
        <v>0</v>
      </c>
      <c r="I256" s="222"/>
      <c r="J256" s="217"/>
      <c r="K256" s="217"/>
      <c r="L256" s="223"/>
      <c r="M256" s="224"/>
      <c r="N256" s="225"/>
      <c r="O256" s="225"/>
      <c r="P256" s="225"/>
      <c r="Q256" s="225"/>
      <c r="R256" s="225"/>
      <c r="S256" s="225"/>
      <c r="T256" s="22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7" t="s">
        <v>129</v>
      </c>
      <c r="AU256" s="227" t="s">
        <v>86</v>
      </c>
      <c r="AV256" s="13" t="s">
        <v>86</v>
      </c>
      <c r="AW256" s="13" t="s">
        <v>37</v>
      </c>
      <c r="AX256" s="13" t="s">
        <v>76</v>
      </c>
      <c r="AY256" s="227" t="s">
        <v>120</v>
      </c>
    </row>
    <row r="257" s="13" customFormat="1">
      <c r="A257" s="13"/>
      <c r="B257" s="216"/>
      <c r="C257" s="217"/>
      <c r="D257" s="218" t="s">
        <v>129</v>
      </c>
      <c r="E257" s="219" t="s">
        <v>31</v>
      </c>
      <c r="F257" s="220" t="s">
        <v>350</v>
      </c>
      <c r="G257" s="217"/>
      <c r="H257" s="221">
        <v>2.7000000000000002</v>
      </c>
      <c r="I257" s="222"/>
      <c r="J257" s="217"/>
      <c r="K257" s="217"/>
      <c r="L257" s="223"/>
      <c r="M257" s="224"/>
      <c r="N257" s="225"/>
      <c r="O257" s="225"/>
      <c r="P257" s="225"/>
      <c r="Q257" s="225"/>
      <c r="R257" s="225"/>
      <c r="S257" s="225"/>
      <c r="T257" s="22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7" t="s">
        <v>129</v>
      </c>
      <c r="AU257" s="227" t="s">
        <v>86</v>
      </c>
      <c r="AV257" s="13" t="s">
        <v>86</v>
      </c>
      <c r="AW257" s="13" t="s">
        <v>37</v>
      </c>
      <c r="AX257" s="13" t="s">
        <v>76</v>
      </c>
      <c r="AY257" s="227" t="s">
        <v>120</v>
      </c>
    </row>
    <row r="258" s="13" customFormat="1">
      <c r="A258" s="13"/>
      <c r="B258" s="216"/>
      <c r="C258" s="217"/>
      <c r="D258" s="218" t="s">
        <v>129</v>
      </c>
      <c r="E258" s="219" t="s">
        <v>31</v>
      </c>
      <c r="F258" s="220" t="s">
        <v>351</v>
      </c>
      <c r="G258" s="217"/>
      <c r="H258" s="221">
        <v>2.7000000000000002</v>
      </c>
      <c r="I258" s="222"/>
      <c r="J258" s="217"/>
      <c r="K258" s="217"/>
      <c r="L258" s="223"/>
      <c r="M258" s="224"/>
      <c r="N258" s="225"/>
      <c r="O258" s="225"/>
      <c r="P258" s="225"/>
      <c r="Q258" s="225"/>
      <c r="R258" s="225"/>
      <c r="S258" s="225"/>
      <c r="T258" s="22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7" t="s">
        <v>129</v>
      </c>
      <c r="AU258" s="227" t="s">
        <v>86</v>
      </c>
      <c r="AV258" s="13" t="s">
        <v>86</v>
      </c>
      <c r="AW258" s="13" t="s">
        <v>37</v>
      </c>
      <c r="AX258" s="13" t="s">
        <v>76</v>
      </c>
      <c r="AY258" s="227" t="s">
        <v>120</v>
      </c>
    </row>
    <row r="259" s="13" customFormat="1">
      <c r="A259" s="13"/>
      <c r="B259" s="216"/>
      <c r="C259" s="217"/>
      <c r="D259" s="218" t="s">
        <v>129</v>
      </c>
      <c r="E259" s="219" t="s">
        <v>31</v>
      </c>
      <c r="F259" s="220" t="s">
        <v>352</v>
      </c>
      <c r="G259" s="217"/>
      <c r="H259" s="221">
        <v>1.575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7" t="s">
        <v>129</v>
      </c>
      <c r="AU259" s="227" t="s">
        <v>86</v>
      </c>
      <c r="AV259" s="13" t="s">
        <v>86</v>
      </c>
      <c r="AW259" s="13" t="s">
        <v>37</v>
      </c>
      <c r="AX259" s="13" t="s">
        <v>76</v>
      </c>
      <c r="AY259" s="227" t="s">
        <v>120</v>
      </c>
    </row>
    <row r="260" s="13" customFormat="1">
      <c r="A260" s="13"/>
      <c r="B260" s="216"/>
      <c r="C260" s="217"/>
      <c r="D260" s="218" t="s">
        <v>129</v>
      </c>
      <c r="E260" s="219" t="s">
        <v>31</v>
      </c>
      <c r="F260" s="220" t="s">
        <v>353</v>
      </c>
      <c r="G260" s="217"/>
      <c r="H260" s="221">
        <v>0</v>
      </c>
      <c r="I260" s="222"/>
      <c r="J260" s="217"/>
      <c r="K260" s="217"/>
      <c r="L260" s="223"/>
      <c r="M260" s="224"/>
      <c r="N260" s="225"/>
      <c r="O260" s="225"/>
      <c r="P260" s="225"/>
      <c r="Q260" s="225"/>
      <c r="R260" s="225"/>
      <c r="S260" s="225"/>
      <c r="T260" s="22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7" t="s">
        <v>129</v>
      </c>
      <c r="AU260" s="227" t="s">
        <v>86</v>
      </c>
      <c r="AV260" s="13" t="s">
        <v>86</v>
      </c>
      <c r="AW260" s="13" t="s">
        <v>37</v>
      </c>
      <c r="AX260" s="13" t="s">
        <v>76</v>
      </c>
      <c r="AY260" s="227" t="s">
        <v>120</v>
      </c>
    </row>
    <row r="261" s="13" customFormat="1">
      <c r="A261" s="13"/>
      <c r="B261" s="216"/>
      <c r="C261" s="217"/>
      <c r="D261" s="218" t="s">
        <v>129</v>
      </c>
      <c r="E261" s="219" t="s">
        <v>31</v>
      </c>
      <c r="F261" s="220" t="s">
        <v>354</v>
      </c>
      <c r="G261" s="217"/>
      <c r="H261" s="221">
        <v>2.8199999999999998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7" t="s">
        <v>129</v>
      </c>
      <c r="AU261" s="227" t="s">
        <v>86</v>
      </c>
      <c r="AV261" s="13" t="s">
        <v>86</v>
      </c>
      <c r="AW261" s="13" t="s">
        <v>37</v>
      </c>
      <c r="AX261" s="13" t="s">
        <v>76</v>
      </c>
      <c r="AY261" s="227" t="s">
        <v>120</v>
      </c>
    </row>
    <row r="262" s="13" customFormat="1">
      <c r="A262" s="13"/>
      <c r="B262" s="216"/>
      <c r="C262" s="217"/>
      <c r="D262" s="218" t="s">
        <v>129</v>
      </c>
      <c r="E262" s="219" t="s">
        <v>31</v>
      </c>
      <c r="F262" s="220" t="s">
        <v>355</v>
      </c>
      <c r="G262" s="217"/>
      <c r="H262" s="221">
        <v>1</v>
      </c>
      <c r="I262" s="222"/>
      <c r="J262" s="217"/>
      <c r="K262" s="217"/>
      <c r="L262" s="223"/>
      <c r="M262" s="224"/>
      <c r="N262" s="225"/>
      <c r="O262" s="225"/>
      <c r="P262" s="225"/>
      <c r="Q262" s="225"/>
      <c r="R262" s="225"/>
      <c r="S262" s="225"/>
      <c r="T262" s="22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7" t="s">
        <v>129</v>
      </c>
      <c r="AU262" s="227" t="s">
        <v>86</v>
      </c>
      <c r="AV262" s="13" t="s">
        <v>86</v>
      </c>
      <c r="AW262" s="13" t="s">
        <v>37</v>
      </c>
      <c r="AX262" s="13" t="s">
        <v>76</v>
      </c>
      <c r="AY262" s="227" t="s">
        <v>120</v>
      </c>
    </row>
    <row r="263" s="13" customFormat="1">
      <c r="A263" s="13"/>
      <c r="B263" s="216"/>
      <c r="C263" s="217"/>
      <c r="D263" s="218" t="s">
        <v>129</v>
      </c>
      <c r="E263" s="219" t="s">
        <v>31</v>
      </c>
      <c r="F263" s="220" t="s">
        <v>356</v>
      </c>
      <c r="G263" s="217"/>
      <c r="H263" s="221">
        <v>9</v>
      </c>
      <c r="I263" s="222"/>
      <c r="J263" s="217"/>
      <c r="K263" s="217"/>
      <c r="L263" s="223"/>
      <c r="M263" s="224"/>
      <c r="N263" s="225"/>
      <c r="O263" s="225"/>
      <c r="P263" s="225"/>
      <c r="Q263" s="225"/>
      <c r="R263" s="225"/>
      <c r="S263" s="225"/>
      <c r="T263" s="22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7" t="s">
        <v>129</v>
      </c>
      <c r="AU263" s="227" t="s">
        <v>86</v>
      </c>
      <c r="AV263" s="13" t="s">
        <v>86</v>
      </c>
      <c r="AW263" s="13" t="s">
        <v>37</v>
      </c>
      <c r="AX263" s="13" t="s">
        <v>76</v>
      </c>
      <c r="AY263" s="227" t="s">
        <v>120</v>
      </c>
    </row>
    <row r="264" s="13" customFormat="1">
      <c r="A264" s="13"/>
      <c r="B264" s="216"/>
      <c r="C264" s="217"/>
      <c r="D264" s="218" t="s">
        <v>129</v>
      </c>
      <c r="E264" s="219" t="s">
        <v>31</v>
      </c>
      <c r="F264" s="220" t="s">
        <v>357</v>
      </c>
      <c r="G264" s="217"/>
      <c r="H264" s="221">
        <v>1.75</v>
      </c>
      <c r="I264" s="222"/>
      <c r="J264" s="217"/>
      <c r="K264" s="217"/>
      <c r="L264" s="223"/>
      <c r="M264" s="224"/>
      <c r="N264" s="225"/>
      <c r="O264" s="225"/>
      <c r="P264" s="225"/>
      <c r="Q264" s="225"/>
      <c r="R264" s="225"/>
      <c r="S264" s="225"/>
      <c r="T264" s="22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7" t="s">
        <v>129</v>
      </c>
      <c r="AU264" s="227" t="s">
        <v>86</v>
      </c>
      <c r="AV264" s="13" t="s">
        <v>86</v>
      </c>
      <c r="AW264" s="13" t="s">
        <v>37</v>
      </c>
      <c r="AX264" s="13" t="s">
        <v>76</v>
      </c>
      <c r="AY264" s="227" t="s">
        <v>120</v>
      </c>
    </row>
    <row r="265" s="13" customFormat="1">
      <c r="A265" s="13"/>
      <c r="B265" s="216"/>
      <c r="C265" s="217"/>
      <c r="D265" s="218" t="s">
        <v>129</v>
      </c>
      <c r="E265" s="219" t="s">
        <v>31</v>
      </c>
      <c r="F265" s="220" t="s">
        <v>358</v>
      </c>
      <c r="G265" s="217"/>
      <c r="H265" s="221">
        <v>1.25</v>
      </c>
      <c r="I265" s="222"/>
      <c r="J265" s="217"/>
      <c r="K265" s="217"/>
      <c r="L265" s="223"/>
      <c r="M265" s="224"/>
      <c r="N265" s="225"/>
      <c r="O265" s="225"/>
      <c r="P265" s="225"/>
      <c r="Q265" s="225"/>
      <c r="R265" s="225"/>
      <c r="S265" s="225"/>
      <c r="T265" s="22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7" t="s">
        <v>129</v>
      </c>
      <c r="AU265" s="227" t="s">
        <v>86</v>
      </c>
      <c r="AV265" s="13" t="s">
        <v>86</v>
      </c>
      <c r="AW265" s="13" t="s">
        <v>37</v>
      </c>
      <c r="AX265" s="13" t="s">
        <v>76</v>
      </c>
      <c r="AY265" s="227" t="s">
        <v>120</v>
      </c>
    </row>
    <row r="266" s="13" customFormat="1">
      <c r="A266" s="13"/>
      <c r="B266" s="216"/>
      <c r="C266" s="217"/>
      <c r="D266" s="218" t="s">
        <v>129</v>
      </c>
      <c r="E266" s="219" t="s">
        <v>31</v>
      </c>
      <c r="F266" s="220" t="s">
        <v>359</v>
      </c>
      <c r="G266" s="217"/>
      <c r="H266" s="221">
        <v>5.875</v>
      </c>
      <c r="I266" s="222"/>
      <c r="J266" s="217"/>
      <c r="K266" s="217"/>
      <c r="L266" s="223"/>
      <c r="M266" s="224"/>
      <c r="N266" s="225"/>
      <c r="O266" s="225"/>
      <c r="P266" s="225"/>
      <c r="Q266" s="225"/>
      <c r="R266" s="225"/>
      <c r="S266" s="225"/>
      <c r="T266" s="22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7" t="s">
        <v>129</v>
      </c>
      <c r="AU266" s="227" t="s">
        <v>86</v>
      </c>
      <c r="AV266" s="13" t="s">
        <v>86</v>
      </c>
      <c r="AW266" s="13" t="s">
        <v>37</v>
      </c>
      <c r="AX266" s="13" t="s">
        <v>76</v>
      </c>
      <c r="AY266" s="227" t="s">
        <v>120</v>
      </c>
    </row>
    <row r="267" s="13" customFormat="1">
      <c r="A267" s="13"/>
      <c r="B267" s="216"/>
      <c r="C267" s="217"/>
      <c r="D267" s="218" t="s">
        <v>129</v>
      </c>
      <c r="E267" s="219" t="s">
        <v>31</v>
      </c>
      <c r="F267" s="220" t="s">
        <v>360</v>
      </c>
      <c r="G267" s="217"/>
      <c r="H267" s="221">
        <v>8.5800000000000001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7" t="s">
        <v>129</v>
      </c>
      <c r="AU267" s="227" t="s">
        <v>86</v>
      </c>
      <c r="AV267" s="13" t="s">
        <v>86</v>
      </c>
      <c r="AW267" s="13" t="s">
        <v>37</v>
      </c>
      <c r="AX267" s="13" t="s">
        <v>76</v>
      </c>
      <c r="AY267" s="227" t="s">
        <v>120</v>
      </c>
    </row>
    <row r="268" s="13" customFormat="1">
      <c r="A268" s="13"/>
      <c r="B268" s="216"/>
      <c r="C268" s="217"/>
      <c r="D268" s="218" t="s">
        <v>129</v>
      </c>
      <c r="E268" s="219" t="s">
        <v>31</v>
      </c>
      <c r="F268" s="220" t="s">
        <v>361</v>
      </c>
      <c r="G268" s="217"/>
      <c r="H268" s="221">
        <v>4.1950000000000003</v>
      </c>
      <c r="I268" s="222"/>
      <c r="J268" s="217"/>
      <c r="K268" s="217"/>
      <c r="L268" s="223"/>
      <c r="M268" s="224"/>
      <c r="N268" s="225"/>
      <c r="O268" s="225"/>
      <c r="P268" s="225"/>
      <c r="Q268" s="225"/>
      <c r="R268" s="225"/>
      <c r="S268" s="225"/>
      <c r="T268" s="22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7" t="s">
        <v>129</v>
      </c>
      <c r="AU268" s="227" t="s">
        <v>86</v>
      </c>
      <c r="AV268" s="13" t="s">
        <v>86</v>
      </c>
      <c r="AW268" s="13" t="s">
        <v>37</v>
      </c>
      <c r="AX268" s="13" t="s">
        <v>76</v>
      </c>
      <c r="AY268" s="227" t="s">
        <v>120</v>
      </c>
    </row>
    <row r="269" s="13" customFormat="1">
      <c r="A269" s="13"/>
      <c r="B269" s="216"/>
      <c r="C269" s="217"/>
      <c r="D269" s="218" t="s">
        <v>129</v>
      </c>
      <c r="E269" s="219" t="s">
        <v>31</v>
      </c>
      <c r="F269" s="220" t="s">
        <v>362</v>
      </c>
      <c r="G269" s="217"/>
      <c r="H269" s="221">
        <v>0</v>
      </c>
      <c r="I269" s="222"/>
      <c r="J269" s="217"/>
      <c r="K269" s="217"/>
      <c r="L269" s="223"/>
      <c r="M269" s="224"/>
      <c r="N269" s="225"/>
      <c r="O269" s="225"/>
      <c r="P269" s="225"/>
      <c r="Q269" s="225"/>
      <c r="R269" s="225"/>
      <c r="S269" s="225"/>
      <c r="T269" s="22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7" t="s">
        <v>129</v>
      </c>
      <c r="AU269" s="227" t="s">
        <v>86</v>
      </c>
      <c r="AV269" s="13" t="s">
        <v>86</v>
      </c>
      <c r="AW269" s="13" t="s">
        <v>37</v>
      </c>
      <c r="AX269" s="13" t="s">
        <v>76</v>
      </c>
      <c r="AY269" s="227" t="s">
        <v>120</v>
      </c>
    </row>
    <row r="270" s="13" customFormat="1">
      <c r="A270" s="13"/>
      <c r="B270" s="216"/>
      <c r="C270" s="217"/>
      <c r="D270" s="218" t="s">
        <v>129</v>
      </c>
      <c r="E270" s="219" t="s">
        <v>31</v>
      </c>
      <c r="F270" s="220" t="s">
        <v>363</v>
      </c>
      <c r="G270" s="217"/>
      <c r="H270" s="221">
        <v>0</v>
      </c>
      <c r="I270" s="222"/>
      <c r="J270" s="217"/>
      <c r="K270" s="217"/>
      <c r="L270" s="223"/>
      <c r="M270" s="224"/>
      <c r="N270" s="225"/>
      <c r="O270" s="225"/>
      <c r="P270" s="225"/>
      <c r="Q270" s="225"/>
      <c r="R270" s="225"/>
      <c r="S270" s="225"/>
      <c r="T270" s="22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7" t="s">
        <v>129</v>
      </c>
      <c r="AU270" s="227" t="s">
        <v>86</v>
      </c>
      <c r="AV270" s="13" t="s">
        <v>86</v>
      </c>
      <c r="AW270" s="13" t="s">
        <v>37</v>
      </c>
      <c r="AX270" s="13" t="s">
        <v>76</v>
      </c>
      <c r="AY270" s="227" t="s">
        <v>120</v>
      </c>
    </row>
    <row r="271" s="13" customFormat="1">
      <c r="A271" s="13"/>
      <c r="B271" s="216"/>
      <c r="C271" s="217"/>
      <c r="D271" s="218" t="s">
        <v>129</v>
      </c>
      <c r="E271" s="219" t="s">
        <v>31</v>
      </c>
      <c r="F271" s="220" t="s">
        <v>364</v>
      </c>
      <c r="G271" s="217"/>
      <c r="H271" s="221">
        <v>0.90000000000000002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7" t="s">
        <v>129</v>
      </c>
      <c r="AU271" s="227" t="s">
        <v>86</v>
      </c>
      <c r="AV271" s="13" t="s">
        <v>86</v>
      </c>
      <c r="AW271" s="13" t="s">
        <v>37</v>
      </c>
      <c r="AX271" s="13" t="s">
        <v>76</v>
      </c>
      <c r="AY271" s="227" t="s">
        <v>120</v>
      </c>
    </row>
    <row r="272" s="13" customFormat="1">
      <c r="A272" s="13"/>
      <c r="B272" s="216"/>
      <c r="C272" s="217"/>
      <c r="D272" s="218" t="s">
        <v>129</v>
      </c>
      <c r="E272" s="219" t="s">
        <v>31</v>
      </c>
      <c r="F272" s="220" t="s">
        <v>365</v>
      </c>
      <c r="G272" s="217"/>
      <c r="H272" s="221">
        <v>0</v>
      </c>
      <c r="I272" s="222"/>
      <c r="J272" s="217"/>
      <c r="K272" s="217"/>
      <c r="L272" s="223"/>
      <c r="M272" s="224"/>
      <c r="N272" s="225"/>
      <c r="O272" s="225"/>
      <c r="P272" s="225"/>
      <c r="Q272" s="225"/>
      <c r="R272" s="225"/>
      <c r="S272" s="225"/>
      <c r="T272" s="22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7" t="s">
        <v>129</v>
      </c>
      <c r="AU272" s="227" t="s">
        <v>86</v>
      </c>
      <c r="AV272" s="13" t="s">
        <v>86</v>
      </c>
      <c r="AW272" s="13" t="s">
        <v>37</v>
      </c>
      <c r="AX272" s="13" t="s">
        <v>76</v>
      </c>
      <c r="AY272" s="227" t="s">
        <v>120</v>
      </c>
    </row>
    <row r="273" s="13" customFormat="1">
      <c r="A273" s="13"/>
      <c r="B273" s="216"/>
      <c r="C273" s="217"/>
      <c r="D273" s="218" t="s">
        <v>129</v>
      </c>
      <c r="E273" s="219" t="s">
        <v>31</v>
      </c>
      <c r="F273" s="220" t="s">
        <v>366</v>
      </c>
      <c r="G273" s="217"/>
      <c r="H273" s="221">
        <v>12.9</v>
      </c>
      <c r="I273" s="222"/>
      <c r="J273" s="217"/>
      <c r="K273" s="217"/>
      <c r="L273" s="223"/>
      <c r="M273" s="224"/>
      <c r="N273" s="225"/>
      <c r="O273" s="225"/>
      <c r="P273" s="225"/>
      <c r="Q273" s="225"/>
      <c r="R273" s="225"/>
      <c r="S273" s="225"/>
      <c r="T273" s="22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7" t="s">
        <v>129</v>
      </c>
      <c r="AU273" s="227" t="s">
        <v>86</v>
      </c>
      <c r="AV273" s="13" t="s">
        <v>86</v>
      </c>
      <c r="AW273" s="13" t="s">
        <v>37</v>
      </c>
      <c r="AX273" s="13" t="s">
        <v>76</v>
      </c>
      <c r="AY273" s="227" t="s">
        <v>120</v>
      </c>
    </row>
    <row r="274" s="13" customFormat="1">
      <c r="A274" s="13"/>
      <c r="B274" s="216"/>
      <c r="C274" s="217"/>
      <c r="D274" s="218" t="s">
        <v>129</v>
      </c>
      <c r="E274" s="219" t="s">
        <v>31</v>
      </c>
      <c r="F274" s="220" t="s">
        <v>367</v>
      </c>
      <c r="G274" s="217"/>
      <c r="H274" s="221">
        <v>6.9000000000000004</v>
      </c>
      <c r="I274" s="222"/>
      <c r="J274" s="217"/>
      <c r="K274" s="217"/>
      <c r="L274" s="223"/>
      <c r="M274" s="224"/>
      <c r="N274" s="225"/>
      <c r="O274" s="225"/>
      <c r="P274" s="225"/>
      <c r="Q274" s="225"/>
      <c r="R274" s="225"/>
      <c r="S274" s="225"/>
      <c r="T274" s="22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7" t="s">
        <v>129</v>
      </c>
      <c r="AU274" s="227" t="s">
        <v>86</v>
      </c>
      <c r="AV274" s="13" t="s">
        <v>86</v>
      </c>
      <c r="AW274" s="13" t="s">
        <v>37</v>
      </c>
      <c r="AX274" s="13" t="s">
        <v>76</v>
      </c>
      <c r="AY274" s="227" t="s">
        <v>120</v>
      </c>
    </row>
    <row r="275" s="13" customFormat="1">
      <c r="A275" s="13"/>
      <c r="B275" s="216"/>
      <c r="C275" s="217"/>
      <c r="D275" s="218" t="s">
        <v>129</v>
      </c>
      <c r="E275" s="219" t="s">
        <v>31</v>
      </c>
      <c r="F275" s="220" t="s">
        <v>257</v>
      </c>
      <c r="G275" s="217"/>
      <c r="H275" s="221">
        <v>1.2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7" t="s">
        <v>129</v>
      </c>
      <c r="AU275" s="227" t="s">
        <v>86</v>
      </c>
      <c r="AV275" s="13" t="s">
        <v>86</v>
      </c>
      <c r="AW275" s="13" t="s">
        <v>37</v>
      </c>
      <c r="AX275" s="13" t="s">
        <v>76</v>
      </c>
      <c r="AY275" s="227" t="s">
        <v>120</v>
      </c>
    </row>
    <row r="276" s="13" customFormat="1">
      <c r="A276" s="13"/>
      <c r="B276" s="216"/>
      <c r="C276" s="217"/>
      <c r="D276" s="218" t="s">
        <v>129</v>
      </c>
      <c r="E276" s="219" t="s">
        <v>31</v>
      </c>
      <c r="F276" s="220" t="s">
        <v>368</v>
      </c>
      <c r="G276" s="217"/>
      <c r="H276" s="221">
        <v>1.6499999999999999</v>
      </c>
      <c r="I276" s="222"/>
      <c r="J276" s="217"/>
      <c r="K276" s="217"/>
      <c r="L276" s="223"/>
      <c r="M276" s="224"/>
      <c r="N276" s="225"/>
      <c r="O276" s="225"/>
      <c r="P276" s="225"/>
      <c r="Q276" s="225"/>
      <c r="R276" s="225"/>
      <c r="S276" s="225"/>
      <c r="T276" s="22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7" t="s">
        <v>129</v>
      </c>
      <c r="AU276" s="227" t="s">
        <v>86</v>
      </c>
      <c r="AV276" s="13" t="s">
        <v>86</v>
      </c>
      <c r="AW276" s="13" t="s">
        <v>37</v>
      </c>
      <c r="AX276" s="13" t="s">
        <v>76</v>
      </c>
      <c r="AY276" s="227" t="s">
        <v>120</v>
      </c>
    </row>
    <row r="277" s="13" customFormat="1">
      <c r="A277" s="13"/>
      <c r="B277" s="216"/>
      <c r="C277" s="217"/>
      <c r="D277" s="218" t="s">
        <v>129</v>
      </c>
      <c r="E277" s="219" t="s">
        <v>31</v>
      </c>
      <c r="F277" s="220" t="s">
        <v>369</v>
      </c>
      <c r="G277" s="217"/>
      <c r="H277" s="221">
        <v>0.40000000000000002</v>
      </c>
      <c r="I277" s="222"/>
      <c r="J277" s="217"/>
      <c r="K277" s="217"/>
      <c r="L277" s="223"/>
      <c r="M277" s="224"/>
      <c r="N277" s="225"/>
      <c r="O277" s="225"/>
      <c r="P277" s="225"/>
      <c r="Q277" s="225"/>
      <c r="R277" s="225"/>
      <c r="S277" s="225"/>
      <c r="T277" s="22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7" t="s">
        <v>129</v>
      </c>
      <c r="AU277" s="227" t="s">
        <v>86</v>
      </c>
      <c r="AV277" s="13" t="s">
        <v>86</v>
      </c>
      <c r="AW277" s="13" t="s">
        <v>37</v>
      </c>
      <c r="AX277" s="13" t="s">
        <v>76</v>
      </c>
      <c r="AY277" s="227" t="s">
        <v>120</v>
      </c>
    </row>
    <row r="278" s="13" customFormat="1">
      <c r="A278" s="13"/>
      <c r="B278" s="216"/>
      <c r="C278" s="217"/>
      <c r="D278" s="218" t="s">
        <v>129</v>
      </c>
      <c r="E278" s="219" t="s">
        <v>31</v>
      </c>
      <c r="F278" s="220" t="s">
        <v>370</v>
      </c>
      <c r="G278" s="217"/>
      <c r="H278" s="221">
        <v>3.8500000000000001</v>
      </c>
      <c r="I278" s="222"/>
      <c r="J278" s="217"/>
      <c r="K278" s="217"/>
      <c r="L278" s="223"/>
      <c r="M278" s="224"/>
      <c r="N278" s="225"/>
      <c r="O278" s="225"/>
      <c r="P278" s="225"/>
      <c r="Q278" s="225"/>
      <c r="R278" s="225"/>
      <c r="S278" s="225"/>
      <c r="T278" s="22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7" t="s">
        <v>129</v>
      </c>
      <c r="AU278" s="227" t="s">
        <v>86</v>
      </c>
      <c r="AV278" s="13" t="s">
        <v>86</v>
      </c>
      <c r="AW278" s="13" t="s">
        <v>37</v>
      </c>
      <c r="AX278" s="13" t="s">
        <v>76</v>
      </c>
      <c r="AY278" s="227" t="s">
        <v>120</v>
      </c>
    </row>
    <row r="279" s="13" customFormat="1">
      <c r="A279" s="13"/>
      <c r="B279" s="216"/>
      <c r="C279" s="217"/>
      <c r="D279" s="218" t="s">
        <v>129</v>
      </c>
      <c r="E279" s="219" t="s">
        <v>31</v>
      </c>
      <c r="F279" s="220" t="s">
        <v>371</v>
      </c>
      <c r="G279" s="217"/>
      <c r="H279" s="221">
        <v>8.4000000000000004</v>
      </c>
      <c r="I279" s="222"/>
      <c r="J279" s="217"/>
      <c r="K279" s="217"/>
      <c r="L279" s="223"/>
      <c r="M279" s="224"/>
      <c r="N279" s="225"/>
      <c r="O279" s="225"/>
      <c r="P279" s="225"/>
      <c r="Q279" s="225"/>
      <c r="R279" s="225"/>
      <c r="S279" s="225"/>
      <c r="T279" s="22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7" t="s">
        <v>129</v>
      </c>
      <c r="AU279" s="227" t="s">
        <v>86</v>
      </c>
      <c r="AV279" s="13" t="s">
        <v>86</v>
      </c>
      <c r="AW279" s="13" t="s">
        <v>37</v>
      </c>
      <c r="AX279" s="13" t="s">
        <v>76</v>
      </c>
      <c r="AY279" s="227" t="s">
        <v>120</v>
      </c>
    </row>
    <row r="280" s="13" customFormat="1">
      <c r="A280" s="13"/>
      <c r="B280" s="216"/>
      <c r="C280" s="217"/>
      <c r="D280" s="218" t="s">
        <v>129</v>
      </c>
      <c r="E280" s="219" t="s">
        <v>31</v>
      </c>
      <c r="F280" s="220" t="s">
        <v>372</v>
      </c>
      <c r="G280" s="217"/>
      <c r="H280" s="221">
        <v>7</v>
      </c>
      <c r="I280" s="222"/>
      <c r="J280" s="217"/>
      <c r="K280" s="217"/>
      <c r="L280" s="223"/>
      <c r="M280" s="224"/>
      <c r="N280" s="225"/>
      <c r="O280" s="225"/>
      <c r="P280" s="225"/>
      <c r="Q280" s="225"/>
      <c r="R280" s="225"/>
      <c r="S280" s="225"/>
      <c r="T280" s="22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7" t="s">
        <v>129</v>
      </c>
      <c r="AU280" s="227" t="s">
        <v>86</v>
      </c>
      <c r="AV280" s="13" t="s">
        <v>86</v>
      </c>
      <c r="AW280" s="13" t="s">
        <v>37</v>
      </c>
      <c r="AX280" s="13" t="s">
        <v>76</v>
      </c>
      <c r="AY280" s="227" t="s">
        <v>120</v>
      </c>
    </row>
    <row r="281" s="13" customFormat="1">
      <c r="A281" s="13"/>
      <c r="B281" s="216"/>
      <c r="C281" s="217"/>
      <c r="D281" s="218" t="s">
        <v>129</v>
      </c>
      <c r="E281" s="219" t="s">
        <v>31</v>
      </c>
      <c r="F281" s="220" t="s">
        <v>373</v>
      </c>
      <c r="G281" s="217"/>
      <c r="H281" s="221">
        <v>0</v>
      </c>
      <c r="I281" s="222"/>
      <c r="J281" s="217"/>
      <c r="K281" s="217"/>
      <c r="L281" s="223"/>
      <c r="M281" s="224"/>
      <c r="N281" s="225"/>
      <c r="O281" s="225"/>
      <c r="P281" s="225"/>
      <c r="Q281" s="225"/>
      <c r="R281" s="225"/>
      <c r="S281" s="225"/>
      <c r="T281" s="22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7" t="s">
        <v>129</v>
      </c>
      <c r="AU281" s="227" t="s">
        <v>86</v>
      </c>
      <c r="AV281" s="13" t="s">
        <v>86</v>
      </c>
      <c r="AW281" s="13" t="s">
        <v>37</v>
      </c>
      <c r="AX281" s="13" t="s">
        <v>76</v>
      </c>
      <c r="AY281" s="227" t="s">
        <v>120</v>
      </c>
    </row>
    <row r="282" s="13" customFormat="1">
      <c r="A282" s="13"/>
      <c r="B282" s="216"/>
      <c r="C282" s="217"/>
      <c r="D282" s="218" t="s">
        <v>129</v>
      </c>
      <c r="E282" s="219" t="s">
        <v>31</v>
      </c>
      <c r="F282" s="220" t="s">
        <v>374</v>
      </c>
      <c r="G282" s="217"/>
      <c r="H282" s="221">
        <v>0</v>
      </c>
      <c r="I282" s="222"/>
      <c r="J282" s="217"/>
      <c r="K282" s="217"/>
      <c r="L282" s="223"/>
      <c r="M282" s="224"/>
      <c r="N282" s="225"/>
      <c r="O282" s="225"/>
      <c r="P282" s="225"/>
      <c r="Q282" s="225"/>
      <c r="R282" s="225"/>
      <c r="S282" s="225"/>
      <c r="T282" s="22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7" t="s">
        <v>129</v>
      </c>
      <c r="AU282" s="227" t="s">
        <v>86</v>
      </c>
      <c r="AV282" s="13" t="s">
        <v>86</v>
      </c>
      <c r="AW282" s="13" t="s">
        <v>37</v>
      </c>
      <c r="AX282" s="13" t="s">
        <v>76</v>
      </c>
      <c r="AY282" s="227" t="s">
        <v>120</v>
      </c>
    </row>
    <row r="283" s="13" customFormat="1">
      <c r="A283" s="13"/>
      <c r="B283" s="216"/>
      <c r="C283" s="217"/>
      <c r="D283" s="218" t="s">
        <v>129</v>
      </c>
      <c r="E283" s="219" t="s">
        <v>31</v>
      </c>
      <c r="F283" s="220" t="s">
        <v>375</v>
      </c>
      <c r="G283" s="217"/>
      <c r="H283" s="221">
        <v>0</v>
      </c>
      <c r="I283" s="222"/>
      <c r="J283" s="217"/>
      <c r="K283" s="217"/>
      <c r="L283" s="223"/>
      <c r="M283" s="224"/>
      <c r="N283" s="225"/>
      <c r="O283" s="225"/>
      <c r="P283" s="225"/>
      <c r="Q283" s="225"/>
      <c r="R283" s="225"/>
      <c r="S283" s="225"/>
      <c r="T283" s="22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7" t="s">
        <v>129</v>
      </c>
      <c r="AU283" s="227" t="s">
        <v>86</v>
      </c>
      <c r="AV283" s="13" t="s">
        <v>86</v>
      </c>
      <c r="AW283" s="13" t="s">
        <v>37</v>
      </c>
      <c r="AX283" s="13" t="s">
        <v>76</v>
      </c>
      <c r="AY283" s="227" t="s">
        <v>120</v>
      </c>
    </row>
    <row r="284" s="13" customFormat="1">
      <c r="A284" s="13"/>
      <c r="B284" s="216"/>
      <c r="C284" s="217"/>
      <c r="D284" s="218" t="s">
        <v>129</v>
      </c>
      <c r="E284" s="219" t="s">
        <v>31</v>
      </c>
      <c r="F284" s="220" t="s">
        <v>376</v>
      </c>
      <c r="G284" s="217"/>
      <c r="H284" s="221">
        <v>0</v>
      </c>
      <c r="I284" s="222"/>
      <c r="J284" s="217"/>
      <c r="K284" s="217"/>
      <c r="L284" s="223"/>
      <c r="M284" s="224"/>
      <c r="N284" s="225"/>
      <c r="O284" s="225"/>
      <c r="P284" s="225"/>
      <c r="Q284" s="225"/>
      <c r="R284" s="225"/>
      <c r="S284" s="225"/>
      <c r="T284" s="22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7" t="s">
        <v>129</v>
      </c>
      <c r="AU284" s="227" t="s">
        <v>86</v>
      </c>
      <c r="AV284" s="13" t="s">
        <v>86</v>
      </c>
      <c r="AW284" s="13" t="s">
        <v>37</v>
      </c>
      <c r="AX284" s="13" t="s">
        <v>76</v>
      </c>
      <c r="AY284" s="227" t="s">
        <v>120</v>
      </c>
    </row>
    <row r="285" s="13" customFormat="1">
      <c r="A285" s="13"/>
      <c r="B285" s="216"/>
      <c r="C285" s="217"/>
      <c r="D285" s="218" t="s">
        <v>129</v>
      </c>
      <c r="E285" s="219" t="s">
        <v>31</v>
      </c>
      <c r="F285" s="220" t="s">
        <v>377</v>
      </c>
      <c r="G285" s="217"/>
      <c r="H285" s="221">
        <v>6.625</v>
      </c>
      <c r="I285" s="222"/>
      <c r="J285" s="217"/>
      <c r="K285" s="217"/>
      <c r="L285" s="223"/>
      <c r="M285" s="224"/>
      <c r="N285" s="225"/>
      <c r="O285" s="225"/>
      <c r="P285" s="225"/>
      <c r="Q285" s="225"/>
      <c r="R285" s="225"/>
      <c r="S285" s="225"/>
      <c r="T285" s="22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7" t="s">
        <v>129</v>
      </c>
      <c r="AU285" s="227" t="s">
        <v>86</v>
      </c>
      <c r="AV285" s="13" t="s">
        <v>86</v>
      </c>
      <c r="AW285" s="13" t="s">
        <v>37</v>
      </c>
      <c r="AX285" s="13" t="s">
        <v>76</v>
      </c>
      <c r="AY285" s="227" t="s">
        <v>120</v>
      </c>
    </row>
    <row r="286" s="13" customFormat="1">
      <c r="A286" s="13"/>
      <c r="B286" s="216"/>
      <c r="C286" s="217"/>
      <c r="D286" s="218" t="s">
        <v>129</v>
      </c>
      <c r="E286" s="219" t="s">
        <v>31</v>
      </c>
      <c r="F286" s="220" t="s">
        <v>378</v>
      </c>
      <c r="G286" s="217"/>
      <c r="H286" s="221">
        <v>9</v>
      </c>
      <c r="I286" s="222"/>
      <c r="J286" s="217"/>
      <c r="K286" s="217"/>
      <c r="L286" s="223"/>
      <c r="M286" s="224"/>
      <c r="N286" s="225"/>
      <c r="O286" s="225"/>
      <c r="P286" s="225"/>
      <c r="Q286" s="225"/>
      <c r="R286" s="225"/>
      <c r="S286" s="225"/>
      <c r="T286" s="22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7" t="s">
        <v>129</v>
      </c>
      <c r="AU286" s="227" t="s">
        <v>86</v>
      </c>
      <c r="AV286" s="13" t="s">
        <v>86</v>
      </c>
      <c r="AW286" s="13" t="s">
        <v>37</v>
      </c>
      <c r="AX286" s="13" t="s">
        <v>76</v>
      </c>
      <c r="AY286" s="227" t="s">
        <v>120</v>
      </c>
    </row>
    <row r="287" s="13" customFormat="1">
      <c r="A287" s="13"/>
      <c r="B287" s="216"/>
      <c r="C287" s="217"/>
      <c r="D287" s="218" t="s">
        <v>129</v>
      </c>
      <c r="E287" s="219" t="s">
        <v>31</v>
      </c>
      <c r="F287" s="220" t="s">
        <v>379</v>
      </c>
      <c r="G287" s="217"/>
      <c r="H287" s="221">
        <v>0</v>
      </c>
      <c r="I287" s="222"/>
      <c r="J287" s="217"/>
      <c r="K287" s="217"/>
      <c r="L287" s="223"/>
      <c r="M287" s="224"/>
      <c r="N287" s="225"/>
      <c r="O287" s="225"/>
      <c r="P287" s="225"/>
      <c r="Q287" s="225"/>
      <c r="R287" s="225"/>
      <c r="S287" s="225"/>
      <c r="T287" s="22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7" t="s">
        <v>129</v>
      </c>
      <c r="AU287" s="227" t="s">
        <v>86</v>
      </c>
      <c r="AV287" s="13" t="s">
        <v>86</v>
      </c>
      <c r="AW287" s="13" t="s">
        <v>37</v>
      </c>
      <c r="AX287" s="13" t="s">
        <v>76</v>
      </c>
      <c r="AY287" s="227" t="s">
        <v>120</v>
      </c>
    </row>
    <row r="288" s="13" customFormat="1">
      <c r="A288" s="13"/>
      <c r="B288" s="216"/>
      <c r="C288" s="217"/>
      <c r="D288" s="218" t="s">
        <v>129</v>
      </c>
      <c r="E288" s="219" t="s">
        <v>31</v>
      </c>
      <c r="F288" s="220" t="s">
        <v>380</v>
      </c>
      <c r="G288" s="217"/>
      <c r="H288" s="221">
        <v>0</v>
      </c>
      <c r="I288" s="222"/>
      <c r="J288" s="217"/>
      <c r="K288" s="217"/>
      <c r="L288" s="223"/>
      <c r="M288" s="224"/>
      <c r="N288" s="225"/>
      <c r="O288" s="225"/>
      <c r="P288" s="225"/>
      <c r="Q288" s="225"/>
      <c r="R288" s="225"/>
      <c r="S288" s="225"/>
      <c r="T288" s="22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7" t="s">
        <v>129</v>
      </c>
      <c r="AU288" s="227" t="s">
        <v>86</v>
      </c>
      <c r="AV288" s="13" t="s">
        <v>86</v>
      </c>
      <c r="AW288" s="13" t="s">
        <v>37</v>
      </c>
      <c r="AX288" s="13" t="s">
        <v>76</v>
      </c>
      <c r="AY288" s="227" t="s">
        <v>120</v>
      </c>
    </row>
    <row r="289" s="13" customFormat="1">
      <c r="A289" s="13"/>
      <c r="B289" s="216"/>
      <c r="C289" s="217"/>
      <c r="D289" s="218" t="s">
        <v>129</v>
      </c>
      <c r="E289" s="219" t="s">
        <v>31</v>
      </c>
      <c r="F289" s="220" t="s">
        <v>381</v>
      </c>
      <c r="G289" s="217"/>
      <c r="H289" s="221">
        <v>0</v>
      </c>
      <c r="I289" s="222"/>
      <c r="J289" s="217"/>
      <c r="K289" s="217"/>
      <c r="L289" s="223"/>
      <c r="M289" s="224"/>
      <c r="N289" s="225"/>
      <c r="O289" s="225"/>
      <c r="P289" s="225"/>
      <c r="Q289" s="225"/>
      <c r="R289" s="225"/>
      <c r="S289" s="225"/>
      <c r="T289" s="22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7" t="s">
        <v>129</v>
      </c>
      <c r="AU289" s="227" t="s">
        <v>86</v>
      </c>
      <c r="AV289" s="13" t="s">
        <v>86</v>
      </c>
      <c r="AW289" s="13" t="s">
        <v>37</v>
      </c>
      <c r="AX289" s="13" t="s">
        <v>76</v>
      </c>
      <c r="AY289" s="227" t="s">
        <v>120</v>
      </c>
    </row>
    <row r="290" s="16" customFormat="1">
      <c r="A290" s="16"/>
      <c r="B290" s="254"/>
      <c r="C290" s="255"/>
      <c r="D290" s="218" t="s">
        <v>129</v>
      </c>
      <c r="E290" s="256" t="s">
        <v>31</v>
      </c>
      <c r="F290" s="257" t="s">
        <v>273</v>
      </c>
      <c r="G290" s="255"/>
      <c r="H290" s="258">
        <v>100.27000000000001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64" t="s">
        <v>129</v>
      </c>
      <c r="AU290" s="264" t="s">
        <v>86</v>
      </c>
      <c r="AV290" s="16" t="s">
        <v>136</v>
      </c>
      <c r="AW290" s="16" t="s">
        <v>37</v>
      </c>
      <c r="AX290" s="16" t="s">
        <v>76</v>
      </c>
      <c r="AY290" s="264" t="s">
        <v>120</v>
      </c>
    </row>
    <row r="291" s="14" customFormat="1">
      <c r="A291" s="14"/>
      <c r="B291" s="228"/>
      <c r="C291" s="229"/>
      <c r="D291" s="218" t="s">
        <v>129</v>
      </c>
      <c r="E291" s="230" t="s">
        <v>31</v>
      </c>
      <c r="F291" s="231" t="s">
        <v>382</v>
      </c>
      <c r="G291" s="229"/>
      <c r="H291" s="230" t="s">
        <v>31</v>
      </c>
      <c r="I291" s="232"/>
      <c r="J291" s="229"/>
      <c r="K291" s="229"/>
      <c r="L291" s="233"/>
      <c r="M291" s="234"/>
      <c r="N291" s="235"/>
      <c r="O291" s="235"/>
      <c r="P291" s="235"/>
      <c r="Q291" s="235"/>
      <c r="R291" s="235"/>
      <c r="S291" s="235"/>
      <c r="T291" s="23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37" t="s">
        <v>129</v>
      </c>
      <c r="AU291" s="237" t="s">
        <v>86</v>
      </c>
      <c r="AV291" s="14" t="s">
        <v>84</v>
      </c>
      <c r="AW291" s="14" t="s">
        <v>37</v>
      </c>
      <c r="AX291" s="14" t="s">
        <v>76</v>
      </c>
      <c r="AY291" s="237" t="s">
        <v>120</v>
      </c>
    </row>
    <row r="292" s="13" customFormat="1">
      <c r="A292" s="13"/>
      <c r="B292" s="216"/>
      <c r="C292" s="217"/>
      <c r="D292" s="218" t="s">
        <v>129</v>
      </c>
      <c r="E292" s="219" t="s">
        <v>31</v>
      </c>
      <c r="F292" s="220" t="s">
        <v>274</v>
      </c>
      <c r="G292" s="217"/>
      <c r="H292" s="221">
        <v>50.399999999999999</v>
      </c>
      <c r="I292" s="222"/>
      <c r="J292" s="217"/>
      <c r="K292" s="217"/>
      <c r="L292" s="223"/>
      <c r="M292" s="224"/>
      <c r="N292" s="225"/>
      <c r="O292" s="225"/>
      <c r="P292" s="225"/>
      <c r="Q292" s="225"/>
      <c r="R292" s="225"/>
      <c r="S292" s="225"/>
      <c r="T292" s="22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7" t="s">
        <v>129</v>
      </c>
      <c r="AU292" s="227" t="s">
        <v>86</v>
      </c>
      <c r="AV292" s="13" t="s">
        <v>86</v>
      </c>
      <c r="AW292" s="13" t="s">
        <v>37</v>
      </c>
      <c r="AX292" s="13" t="s">
        <v>76</v>
      </c>
      <c r="AY292" s="227" t="s">
        <v>120</v>
      </c>
    </row>
    <row r="293" s="13" customFormat="1">
      <c r="A293" s="13"/>
      <c r="B293" s="216"/>
      <c r="C293" s="217"/>
      <c r="D293" s="218" t="s">
        <v>129</v>
      </c>
      <c r="E293" s="219" t="s">
        <v>31</v>
      </c>
      <c r="F293" s="220" t="s">
        <v>275</v>
      </c>
      <c r="G293" s="217"/>
      <c r="H293" s="221">
        <v>32</v>
      </c>
      <c r="I293" s="222"/>
      <c r="J293" s="217"/>
      <c r="K293" s="217"/>
      <c r="L293" s="223"/>
      <c r="M293" s="224"/>
      <c r="N293" s="225"/>
      <c r="O293" s="225"/>
      <c r="P293" s="225"/>
      <c r="Q293" s="225"/>
      <c r="R293" s="225"/>
      <c r="S293" s="225"/>
      <c r="T293" s="22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7" t="s">
        <v>129</v>
      </c>
      <c r="AU293" s="227" t="s">
        <v>86</v>
      </c>
      <c r="AV293" s="13" t="s">
        <v>86</v>
      </c>
      <c r="AW293" s="13" t="s">
        <v>37</v>
      </c>
      <c r="AX293" s="13" t="s">
        <v>76</v>
      </c>
      <c r="AY293" s="227" t="s">
        <v>120</v>
      </c>
    </row>
    <row r="294" s="13" customFormat="1">
      <c r="A294" s="13"/>
      <c r="B294" s="216"/>
      <c r="C294" s="217"/>
      <c r="D294" s="218" t="s">
        <v>129</v>
      </c>
      <c r="E294" s="219" t="s">
        <v>31</v>
      </c>
      <c r="F294" s="220" t="s">
        <v>276</v>
      </c>
      <c r="G294" s="217"/>
      <c r="H294" s="221">
        <v>32.200000000000003</v>
      </c>
      <c r="I294" s="222"/>
      <c r="J294" s="217"/>
      <c r="K294" s="217"/>
      <c r="L294" s="223"/>
      <c r="M294" s="224"/>
      <c r="N294" s="225"/>
      <c r="O294" s="225"/>
      <c r="P294" s="225"/>
      <c r="Q294" s="225"/>
      <c r="R294" s="225"/>
      <c r="S294" s="225"/>
      <c r="T294" s="22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7" t="s">
        <v>129</v>
      </c>
      <c r="AU294" s="227" t="s">
        <v>86</v>
      </c>
      <c r="AV294" s="13" t="s">
        <v>86</v>
      </c>
      <c r="AW294" s="13" t="s">
        <v>37</v>
      </c>
      <c r="AX294" s="13" t="s">
        <v>76</v>
      </c>
      <c r="AY294" s="227" t="s">
        <v>120</v>
      </c>
    </row>
    <row r="295" s="13" customFormat="1">
      <c r="A295" s="13"/>
      <c r="B295" s="216"/>
      <c r="C295" s="217"/>
      <c r="D295" s="218" t="s">
        <v>129</v>
      </c>
      <c r="E295" s="219" t="s">
        <v>31</v>
      </c>
      <c r="F295" s="220" t="s">
        <v>277</v>
      </c>
      <c r="G295" s="217"/>
      <c r="H295" s="221">
        <v>34</v>
      </c>
      <c r="I295" s="222"/>
      <c r="J295" s="217"/>
      <c r="K295" s="217"/>
      <c r="L295" s="223"/>
      <c r="M295" s="224"/>
      <c r="N295" s="225"/>
      <c r="O295" s="225"/>
      <c r="P295" s="225"/>
      <c r="Q295" s="225"/>
      <c r="R295" s="225"/>
      <c r="S295" s="225"/>
      <c r="T295" s="22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7" t="s">
        <v>129</v>
      </c>
      <c r="AU295" s="227" t="s">
        <v>86</v>
      </c>
      <c r="AV295" s="13" t="s">
        <v>86</v>
      </c>
      <c r="AW295" s="13" t="s">
        <v>37</v>
      </c>
      <c r="AX295" s="13" t="s">
        <v>76</v>
      </c>
      <c r="AY295" s="227" t="s">
        <v>120</v>
      </c>
    </row>
    <row r="296" s="13" customFormat="1">
      <c r="A296" s="13"/>
      <c r="B296" s="216"/>
      <c r="C296" s="217"/>
      <c r="D296" s="218" t="s">
        <v>129</v>
      </c>
      <c r="E296" s="219" t="s">
        <v>31</v>
      </c>
      <c r="F296" s="220" t="s">
        <v>278</v>
      </c>
      <c r="G296" s="217"/>
      <c r="H296" s="221">
        <v>36.539999999999999</v>
      </c>
      <c r="I296" s="222"/>
      <c r="J296" s="217"/>
      <c r="K296" s="217"/>
      <c r="L296" s="223"/>
      <c r="M296" s="224"/>
      <c r="N296" s="225"/>
      <c r="O296" s="225"/>
      <c r="P296" s="225"/>
      <c r="Q296" s="225"/>
      <c r="R296" s="225"/>
      <c r="S296" s="225"/>
      <c r="T296" s="22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7" t="s">
        <v>129</v>
      </c>
      <c r="AU296" s="227" t="s">
        <v>86</v>
      </c>
      <c r="AV296" s="13" t="s">
        <v>86</v>
      </c>
      <c r="AW296" s="13" t="s">
        <v>37</v>
      </c>
      <c r="AX296" s="13" t="s">
        <v>76</v>
      </c>
      <c r="AY296" s="227" t="s">
        <v>120</v>
      </c>
    </row>
    <row r="297" s="13" customFormat="1">
      <c r="A297" s="13"/>
      <c r="B297" s="216"/>
      <c r="C297" s="217"/>
      <c r="D297" s="218" t="s">
        <v>129</v>
      </c>
      <c r="E297" s="219" t="s">
        <v>31</v>
      </c>
      <c r="F297" s="220" t="s">
        <v>279</v>
      </c>
      <c r="G297" s="217"/>
      <c r="H297" s="221">
        <v>60.5</v>
      </c>
      <c r="I297" s="222"/>
      <c r="J297" s="217"/>
      <c r="K297" s="217"/>
      <c r="L297" s="223"/>
      <c r="M297" s="224"/>
      <c r="N297" s="225"/>
      <c r="O297" s="225"/>
      <c r="P297" s="225"/>
      <c r="Q297" s="225"/>
      <c r="R297" s="225"/>
      <c r="S297" s="225"/>
      <c r="T297" s="22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7" t="s">
        <v>129</v>
      </c>
      <c r="AU297" s="227" t="s">
        <v>86</v>
      </c>
      <c r="AV297" s="13" t="s">
        <v>86</v>
      </c>
      <c r="AW297" s="13" t="s">
        <v>37</v>
      </c>
      <c r="AX297" s="13" t="s">
        <v>76</v>
      </c>
      <c r="AY297" s="227" t="s">
        <v>120</v>
      </c>
    </row>
    <row r="298" s="13" customFormat="1">
      <c r="A298" s="13"/>
      <c r="B298" s="216"/>
      <c r="C298" s="217"/>
      <c r="D298" s="218" t="s">
        <v>129</v>
      </c>
      <c r="E298" s="219" t="s">
        <v>31</v>
      </c>
      <c r="F298" s="220" t="s">
        <v>280</v>
      </c>
      <c r="G298" s="217"/>
      <c r="H298" s="221">
        <v>47.700000000000003</v>
      </c>
      <c r="I298" s="222"/>
      <c r="J298" s="217"/>
      <c r="K298" s="217"/>
      <c r="L298" s="223"/>
      <c r="M298" s="224"/>
      <c r="N298" s="225"/>
      <c r="O298" s="225"/>
      <c r="P298" s="225"/>
      <c r="Q298" s="225"/>
      <c r="R298" s="225"/>
      <c r="S298" s="225"/>
      <c r="T298" s="22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7" t="s">
        <v>129</v>
      </c>
      <c r="AU298" s="227" t="s">
        <v>86</v>
      </c>
      <c r="AV298" s="13" t="s">
        <v>86</v>
      </c>
      <c r="AW298" s="13" t="s">
        <v>37</v>
      </c>
      <c r="AX298" s="13" t="s">
        <v>76</v>
      </c>
      <c r="AY298" s="227" t="s">
        <v>120</v>
      </c>
    </row>
    <row r="299" s="16" customFormat="1">
      <c r="A299" s="16"/>
      <c r="B299" s="254"/>
      <c r="C299" s="255"/>
      <c r="D299" s="218" t="s">
        <v>129</v>
      </c>
      <c r="E299" s="256" t="s">
        <v>31</v>
      </c>
      <c r="F299" s="257" t="s">
        <v>273</v>
      </c>
      <c r="G299" s="255"/>
      <c r="H299" s="258">
        <v>293.34000000000003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64" t="s">
        <v>129</v>
      </c>
      <c r="AU299" s="264" t="s">
        <v>86</v>
      </c>
      <c r="AV299" s="16" t="s">
        <v>136</v>
      </c>
      <c r="AW299" s="16" t="s">
        <v>37</v>
      </c>
      <c r="AX299" s="16" t="s">
        <v>76</v>
      </c>
      <c r="AY299" s="264" t="s">
        <v>120</v>
      </c>
    </row>
    <row r="300" s="15" customFormat="1">
      <c r="A300" s="15"/>
      <c r="B300" s="243"/>
      <c r="C300" s="244"/>
      <c r="D300" s="218" t="s">
        <v>129</v>
      </c>
      <c r="E300" s="245" t="s">
        <v>31</v>
      </c>
      <c r="F300" s="246" t="s">
        <v>222</v>
      </c>
      <c r="G300" s="244"/>
      <c r="H300" s="247">
        <v>393.61000000000001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3" t="s">
        <v>129</v>
      </c>
      <c r="AU300" s="253" t="s">
        <v>86</v>
      </c>
      <c r="AV300" s="15" t="s">
        <v>127</v>
      </c>
      <c r="AW300" s="15" t="s">
        <v>37</v>
      </c>
      <c r="AX300" s="15" t="s">
        <v>84</v>
      </c>
      <c r="AY300" s="253" t="s">
        <v>120</v>
      </c>
    </row>
    <row r="301" s="2" customFormat="1" ht="16.5" customHeight="1">
      <c r="A301" s="41"/>
      <c r="B301" s="42"/>
      <c r="C301" s="265" t="s">
        <v>383</v>
      </c>
      <c r="D301" s="265" t="s">
        <v>384</v>
      </c>
      <c r="E301" s="266" t="s">
        <v>385</v>
      </c>
      <c r="F301" s="267" t="s">
        <v>386</v>
      </c>
      <c r="G301" s="268" t="s">
        <v>331</v>
      </c>
      <c r="H301" s="269">
        <v>708.49800000000005</v>
      </c>
      <c r="I301" s="270"/>
      <c r="J301" s="271">
        <f>ROUND(I301*H301,2)</f>
        <v>0</v>
      </c>
      <c r="K301" s="267" t="s">
        <v>143</v>
      </c>
      <c r="L301" s="272"/>
      <c r="M301" s="273" t="s">
        <v>31</v>
      </c>
      <c r="N301" s="274" t="s">
        <v>47</v>
      </c>
      <c r="O301" s="87"/>
      <c r="P301" s="212">
        <f>O301*H301</f>
        <v>0</v>
      </c>
      <c r="Q301" s="212">
        <v>1</v>
      </c>
      <c r="R301" s="212">
        <f>Q301*H301</f>
        <v>708.49800000000005</v>
      </c>
      <c r="S301" s="212">
        <v>0</v>
      </c>
      <c r="T301" s="213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4" t="s">
        <v>166</v>
      </c>
      <c r="AT301" s="214" t="s">
        <v>384</v>
      </c>
      <c r="AU301" s="214" t="s">
        <v>86</v>
      </c>
      <c r="AY301" s="20" t="s">
        <v>120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20" t="s">
        <v>84</v>
      </c>
      <c r="BK301" s="215">
        <f>ROUND(I301*H301,2)</f>
        <v>0</v>
      </c>
      <c r="BL301" s="20" t="s">
        <v>127</v>
      </c>
      <c r="BM301" s="214" t="s">
        <v>387</v>
      </c>
    </row>
    <row r="302" s="13" customFormat="1">
      <c r="A302" s="13"/>
      <c r="B302" s="216"/>
      <c r="C302" s="217"/>
      <c r="D302" s="218" t="s">
        <v>129</v>
      </c>
      <c r="E302" s="219" t="s">
        <v>31</v>
      </c>
      <c r="F302" s="220" t="s">
        <v>388</v>
      </c>
      <c r="G302" s="217"/>
      <c r="H302" s="221">
        <v>180.48599999999999</v>
      </c>
      <c r="I302" s="222"/>
      <c r="J302" s="217"/>
      <c r="K302" s="217"/>
      <c r="L302" s="223"/>
      <c r="M302" s="224"/>
      <c r="N302" s="225"/>
      <c r="O302" s="225"/>
      <c r="P302" s="225"/>
      <c r="Q302" s="225"/>
      <c r="R302" s="225"/>
      <c r="S302" s="225"/>
      <c r="T302" s="22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7" t="s">
        <v>129</v>
      </c>
      <c r="AU302" s="227" t="s">
        <v>86</v>
      </c>
      <c r="AV302" s="13" t="s">
        <v>86</v>
      </c>
      <c r="AW302" s="13" t="s">
        <v>37</v>
      </c>
      <c r="AX302" s="13" t="s">
        <v>76</v>
      </c>
      <c r="AY302" s="227" t="s">
        <v>120</v>
      </c>
    </row>
    <row r="303" s="13" customFormat="1">
      <c r="A303" s="13"/>
      <c r="B303" s="216"/>
      <c r="C303" s="217"/>
      <c r="D303" s="218" t="s">
        <v>129</v>
      </c>
      <c r="E303" s="219" t="s">
        <v>31</v>
      </c>
      <c r="F303" s="220" t="s">
        <v>389</v>
      </c>
      <c r="G303" s="217"/>
      <c r="H303" s="221">
        <v>528.01199999999994</v>
      </c>
      <c r="I303" s="222"/>
      <c r="J303" s="217"/>
      <c r="K303" s="217"/>
      <c r="L303" s="223"/>
      <c r="M303" s="224"/>
      <c r="N303" s="225"/>
      <c r="O303" s="225"/>
      <c r="P303" s="225"/>
      <c r="Q303" s="225"/>
      <c r="R303" s="225"/>
      <c r="S303" s="225"/>
      <c r="T303" s="22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7" t="s">
        <v>129</v>
      </c>
      <c r="AU303" s="227" t="s">
        <v>86</v>
      </c>
      <c r="AV303" s="13" t="s">
        <v>86</v>
      </c>
      <c r="AW303" s="13" t="s">
        <v>37</v>
      </c>
      <c r="AX303" s="13" t="s">
        <v>76</v>
      </c>
      <c r="AY303" s="227" t="s">
        <v>120</v>
      </c>
    </row>
    <row r="304" s="15" customFormat="1">
      <c r="A304" s="15"/>
      <c r="B304" s="243"/>
      <c r="C304" s="244"/>
      <c r="D304" s="218" t="s">
        <v>129</v>
      </c>
      <c r="E304" s="245" t="s">
        <v>31</v>
      </c>
      <c r="F304" s="246" t="s">
        <v>222</v>
      </c>
      <c r="G304" s="244"/>
      <c r="H304" s="247">
        <v>708.49799999999993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3" t="s">
        <v>129</v>
      </c>
      <c r="AU304" s="253" t="s">
        <v>86</v>
      </c>
      <c r="AV304" s="15" t="s">
        <v>127</v>
      </c>
      <c r="AW304" s="15" t="s">
        <v>37</v>
      </c>
      <c r="AX304" s="15" t="s">
        <v>84</v>
      </c>
      <c r="AY304" s="253" t="s">
        <v>120</v>
      </c>
    </row>
    <row r="305" s="2" customFormat="1" ht="24.15" customHeight="1">
      <c r="A305" s="41"/>
      <c r="B305" s="42"/>
      <c r="C305" s="203" t="s">
        <v>390</v>
      </c>
      <c r="D305" s="203" t="s">
        <v>122</v>
      </c>
      <c r="E305" s="204" t="s">
        <v>391</v>
      </c>
      <c r="F305" s="205" t="s">
        <v>392</v>
      </c>
      <c r="G305" s="206" t="s">
        <v>183</v>
      </c>
      <c r="H305" s="207">
        <v>196.41999999999999</v>
      </c>
      <c r="I305" s="208"/>
      <c r="J305" s="209">
        <f>ROUND(I305*H305,2)</f>
        <v>0</v>
      </c>
      <c r="K305" s="205" t="s">
        <v>143</v>
      </c>
      <c r="L305" s="47"/>
      <c r="M305" s="210" t="s">
        <v>31</v>
      </c>
      <c r="N305" s="211" t="s">
        <v>47</v>
      </c>
      <c r="O305" s="87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4" t="s">
        <v>127</v>
      </c>
      <c r="AT305" s="214" t="s">
        <v>122</v>
      </c>
      <c r="AU305" s="214" t="s">
        <v>86</v>
      </c>
      <c r="AY305" s="20" t="s">
        <v>120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20" t="s">
        <v>84</v>
      </c>
      <c r="BK305" s="215">
        <f>ROUND(I305*H305,2)</f>
        <v>0</v>
      </c>
      <c r="BL305" s="20" t="s">
        <v>127</v>
      </c>
      <c r="BM305" s="214" t="s">
        <v>393</v>
      </c>
    </row>
    <row r="306" s="2" customFormat="1">
      <c r="A306" s="41"/>
      <c r="B306" s="42"/>
      <c r="C306" s="43"/>
      <c r="D306" s="238" t="s">
        <v>145</v>
      </c>
      <c r="E306" s="43"/>
      <c r="F306" s="239" t="s">
        <v>394</v>
      </c>
      <c r="G306" s="43"/>
      <c r="H306" s="43"/>
      <c r="I306" s="240"/>
      <c r="J306" s="43"/>
      <c r="K306" s="43"/>
      <c r="L306" s="47"/>
      <c r="M306" s="241"/>
      <c r="N306" s="24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145</v>
      </c>
      <c r="AU306" s="20" t="s">
        <v>86</v>
      </c>
    </row>
    <row r="307" s="14" customFormat="1">
      <c r="A307" s="14"/>
      <c r="B307" s="228"/>
      <c r="C307" s="229"/>
      <c r="D307" s="218" t="s">
        <v>129</v>
      </c>
      <c r="E307" s="230" t="s">
        <v>31</v>
      </c>
      <c r="F307" s="231" t="s">
        <v>395</v>
      </c>
      <c r="G307" s="229"/>
      <c r="H307" s="230" t="s">
        <v>31</v>
      </c>
      <c r="I307" s="232"/>
      <c r="J307" s="229"/>
      <c r="K307" s="229"/>
      <c r="L307" s="233"/>
      <c r="M307" s="234"/>
      <c r="N307" s="235"/>
      <c r="O307" s="235"/>
      <c r="P307" s="235"/>
      <c r="Q307" s="235"/>
      <c r="R307" s="235"/>
      <c r="S307" s="235"/>
      <c r="T307" s="23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37" t="s">
        <v>129</v>
      </c>
      <c r="AU307" s="237" t="s">
        <v>86</v>
      </c>
      <c r="AV307" s="14" t="s">
        <v>84</v>
      </c>
      <c r="AW307" s="14" t="s">
        <v>37</v>
      </c>
      <c r="AX307" s="14" t="s">
        <v>76</v>
      </c>
      <c r="AY307" s="237" t="s">
        <v>120</v>
      </c>
    </row>
    <row r="308" s="13" customFormat="1">
      <c r="A308" s="13"/>
      <c r="B308" s="216"/>
      <c r="C308" s="217"/>
      <c r="D308" s="218" t="s">
        <v>129</v>
      </c>
      <c r="E308" s="219" t="s">
        <v>31</v>
      </c>
      <c r="F308" s="220" t="s">
        <v>396</v>
      </c>
      <c r="G308" s="217"/>
      <c r="H308" s="221">
        <v>173.59999999999999</v>
      </c>
      <c r="I308" s="222"/>
      <c r="J308" s="217"/>
      <c r="K308" s="217"/>
      <c r="L308" s="223"/>
      <c r="M308" s="224"/>
      <c r="N308" s="225"/>
      <c r="O308" s="225"/>
      <c r="P308" s="225"/>
      <c r="Q308" s="225"/>
      <c r="R308" s="225"/>
      <c r="S308" s="225"/>
      <c r="T308" s="22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7" t="s">
        <v>129</v>
      </c>
      <c r="AU308" s="227" t="s">
        <v>86</v>
      </c>
      <c r="AV308" s="13" t="s">
        <v>86</v>
      </c>
      <c r="AW308" s="13" t="s">
        <v>37</v>
      </c>
      <c r="AX308" s="13" t="s">
        <v>76</v>
      </c>
      <c r="AY308" s="227" t="s">
        <v>120</v>
      </c>
    </row>
    <row r="309" s="13" customFormat="1">
      <c r="A309" s="13"/>
      <c r="B309" s="216"/>
      <c r="C309" s="217"/>
      <c r="D309" s="218" t="s">
        <v>129</v>
      </c>
      <c r="E309" s="219" t="s">
        <v>31</v>
      </c>
      <c r="F309" s="220" t="s">
        <v>397</v>
      </c>
      <c r="G309" s="217"/>
      <c r="H309" s="221">
        <v>22.82</v>
      </c>
      <c r="I309" s="222"/>
      <c r="J309" s="217"/>
      <c r="K309" s="217"/>
      <c r="L309" s="223"/>
      <c r="M309" s="224"/>
      <c r="N309" s="225"/>
      <c r="O309" s="225"/>
      <c r="P309" s="225"/>
      <c r="Q309" s="225"/>
      <c r="R309" s="225"/>
      <c r="S309" s="225"/>
      <c r="T309" s="22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7" t="s">
        <v>129</v>
      </c>
      <c r="AU309" s="227" t="s">
        <v>86</v>
      </c>
      <c r="AV309" s="13" t="s">
        <v>86</v>
      </c>
      <c r="AW309" s="13" t="s">
        <v>37</v>
      </c>
      <c r="AX309" s="13" t="s">
        <v>76</v>
      </c>
      <c r="AY309" s="227" t="s">
        <v>120</v>
      </c>
    </row>
    <row r="310" s="15" customFormat="1">
      <c r="A310" s="15"/>
      <c r="B310" s="243"/>
      <c r="C310" s="244"/>
      <c r="D310" s="218" t="s">
        <v>129</v>
      </c>
      <c r="E310" s="245" t="s">
        <v>31</v>
      </c>
      <c r="F310" s="246" t="s">
        <v>222</v>
      </c>
      <c r="G310" s="244"/>
      <c r="H310" s="247">
        <v>196.41999999999999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3" t="s">
        <v>129</v>
      </c>
      <c r="AU310" s="253" t="s">
        <v>86</v>
      </c>
      <c r="AV310" s="15" t="s">
        <v>127</v>
      </c>
      <c r="AW310" s="15" t="s">
        <v>37</v>
      </c>
      <c r="AX310" s="15" t="s">
        <v>84</v>
      </c>
      <c r="AY310" s="253" t="s">
        <v>120</v>
      </c>
    </row>
    <row r="311" s="2" customFormat="1" ht="16.5" customHeight="1">
      <c r="A311" s="41"/>
      <c r="B311" s="42"/>
      <c r="C311" s="265" t="s">
        <v>398</v>
      </c>
      <c r="D311" s="265" t="s">
        <v>384</v>
      </c>
      <c r="E311" s="266" t="s">
        <v>399</v>
      </c>
      <c r="F311" s="267" t="s">
        <v>400</v>
      </c>
      <c r="G311" s="268" t="s">
        <v>331</v>
      </c>
      <c r="H311" s="269">
        <v>353.55599999999998</v>
      </c>
      <c r="I311" s="270"/>
      <c r="J311" s="271">
        <f>ROUND(I311*H311,2)</f>
        <v>0</v>
      </c>
      <c r="K311" s="267" t="s">
        <v>143</v>
      </c>
      <c r="L311" s="272"/>
      <c r="M311" s="273" t="s">
        <v>31</v>
      </c>
      <c r="N311" s="274" t="s">
        <v>47</v>
      </c>
      <c r="O311" s="87"/>
      <c r="P311" s="212">
        <f>O311*H311</f>
        <v>0</v>
      </c>
      <c r="Q311" s="212">
        <v>1</v>
      </c>
      <c r="R311" s="212">
        <f>Q311*H311</f>
        <v>353.55599999999998</v>
      </c>
      <c r="S311" s="212">
        <v>0</v>
      </c>
      <c r="T311" s="213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4" t="s">
        <v>166</v>
      </c>
      <c r="AT311" s="214" t="s">
        <v>384</v>
      </c>
      <c r="AU311" s="214" t="s">
        <v>86</v>
      </c>
      <c r="AY311" s="20" t="s">
        <v>120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20" t="s">
        <v>84</v>
      </c>
      <c r="BK311" s="215">
        <f>ROUND(I311*H311,2)</f>
        <v>0</v>
      </c>
      <c r="BL311" s="20" t="s">
        <v>127</v>
      </c>
      <c r="BM311" s="214" t="s">
        <v>401</v>
      </c>
    </row>
    <row r="312" s="14" customFormat="1">
      <c r="A312" s="14"/>
      <c r="B312" s="228"/>
      <c r="C312" s="229"/>
      <c r="D312" s="218" t="s">
        <v>129</v>
      </c>
      <c r="E312" s="230" t="s">
        <v>31</v>
      </c>
      <c r="F312" s="231" t="s">
        <v>395</v>
      </c>
      <c r="G312" s="229"/>
      <c r="H312" s="230" t="s">
        <v>31</v>
      </c>
      <c r="I312" s="232"/>
      <c r="J312" s="229"/>
      <c r="K312" s="229"/>
      <c r="L312" s="233"/>
      <c r="M312" s="234"/>
      <c r="N312" s="235"/>
      <c r="O312" s="235"/>
      <c r="P312" s="235"/>
      <c r="Q312" s="235"/>
      <c r="R312" s="235"/>
      <c r="S312" s="235"/>
      <c r="T312" s="23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7" t="s">
        <v>129</v>
      </c>
      <c r="AU312" s="237" t="s">
        <v>86</v>
      </c>
      <c r="AV312" s="14" t="s">
        <v>84</v>
      </c>
      <c r="AW312" s="14" t="s">
        <v>37</v>
      </c>
      <c r="AX312" s="14" t="s">
        <v>76</v>
      </c>
      <c r="AY312" s="237" t="s">
        <v>120</v>
      </c>
    </row>
    <row r="313" s="13" customFormat="1">
      <c r="A313" s="13"/>
      <c r="B313" s="216"/>
      <c r="C313" s="217"/>
      <c r="D313" s="218" t="s">
        <v>129</v>
      </c>
      <c r="E313" s="219" t="s">
        <v>31</v>
      </c>
      <c r="F313" s="220" t="s">
        <v>402</v>
      </c>
      <c r="G313" s="217"/>
      <c r="H313" s="221">
        <v>312.48000000000002</v>
      </c>
      <c r="I313" s="222"/>
      <c r="J313" s="217"/>
      <c r="K313" s="217"/>
      <c r="L313" s="223"/>
      <c r="M313" s="224"/>
      <c r="N313" s="225"/>
      <c r="O313" s="225"/>
      <c r="P313" s="225"/>
      <c r="Q313" s="225"/>
      <c r="R313" s="225"/>
      <c r="S313" s="225"/>
      <c r="T313" s="22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7" t="s">
        <v>129</v>
      </c>
      <c r="AU313" s="227" t="s">
        <v>86</v>
      </c>
      <c r="AV313" s="13" t="s">
        <v>86</v>
      </c>
      <c r="AW313" s="13" t="s">
        <v>37</v>
      </c>
      <c r="AX313" s="13" t="s">
        <v>76</v>
      </c>
      <c r="AY313" s="227" t="s">
        <v>120</v>
      </c>
    </row>
    <row r="314" s="13" customFormat="1">
      <c r="A314" s="13"/>
      <c r="B314" s="216"/>
      <c r="C314" s="217"/>
      <c r="D314" s="218" t="s">
        <v>129</v>
      </c>
      <c r="E314" s="219" t="s">
        <v>31</v>
      </c>
      <c r="F314" s="220" t="s">
        <v>403</v>
      </c>
      <c r="G314" s="217"/>
      <c r="H314" s="221">
        <v>41.076000000000001</v>
      </c>
      <c r="I314" s="222"/>
      <c r="J314" s="217"/>
      <c r="K314" s="217"/>
      <c r="L314" s="223"/>
      <c r="M314" s="224"/>
      <c r="N314" s="225"/>
      <c r="O314" s="225"/>
      <c r="P314" s="225"/>
      <c r="Q314" s="225"/>
      <c r="R314" s="225"/>
      <c r="S314" s="225"/>
      <c r="T314" s="22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7" t="s">
        <v>129</v>
      </c>
      <c r="AU314" s="227" t="s">
        <v>86</v>
      </c>
      <c r="AV314" s="13" t="s">
        <v>86</v>
      </c>
      <c r="AW314" s="13" t="s">
        <v>37</v>
      </c>
      <c r="AX314" s="13" t="s">
        <v>76</v>
      </c>
      <c r="AY314" s="227" t="s">
        <v>120</v>
      </c>
    </row>
    <row r="315" s="15" customFormat="1">
      <c r="A315" s="15"/>
      <c r="B315" s="243"/>
      <c r="C315" s="244"/>
      <c r="D315" s="218" t="s">
        <v>129</v>
      </c>
      <c r="E315" s="245" t="s">
        <v>31</v>
      </c>
      <c r="F315" s="246" t="s">
        <v>222</v>
      </c>
      <c r="G315" s="244"/>
      <c r="H315" s="247">
        <v>353.55600000000004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3" t="s">
        <v>129</v>
      </c>
      <c r="AU315" s="253" t="s">
        <v>86</v>
      </c>
      <c r="AV315" s="15" t="s">
        <v>127</v>
      </c>
      <c r="AW315" s="15" t="s">
        <v>37</v>
      </c>
      <c r="AX315" s="15" t="s">
        <v>84</v>
      </c>
      <c r="AY315" s="253" t="s">
        <v>120</v>
      </c>
    </row>
    <row r="316" s="2" customFormat="1" ht="21.75" customHeight="1">
      <c r="A316" s="41"/>
      <c r="B316" s="42"/>
      <c r="C316" s="203" t="s">
        <v>404</v>
      </c>
      <c r="D316" s="203" t="s">
        <v>122</v>
      </c>
      <c r="E316" s="204" t="s">
        <v>405</v>
      </c>
      <c r="F316" s="205" t="s">
        <v>406</v>
      </c>
      <c r="G316" s="206" t="s">
        <v>407</v>
      </c>
      <c r="H316" s="207">
        <v>4346.3999999999996</v>
      </c>
      <c r="I316" s="208"/>
      <c r="J316" s="209">
        <f>ROUND(I316*H316,2)</f>
        <v>0</v>
      </c>
      <c r="K316" s="205" t="s">
        <v>143</v>
      </c>
      <c r="L316" s="47"/>
      <c r="M316" s="210" t="s">
        <v>31</v>
      </c>
      <c r="N316" s="211" t="s">
        <v>47</v>
      </c>
      <c r="O316" s="87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4" t="s">
        <v>127</v>
      </c>
      <c r="AT316" s="214" t="s">
        <v>122</v>
      </c>
      <c r="AU316" s="214" t="s">
        <v>86</v>
      </c>
      <c r="AY316" s="20" t="s">
        <v>120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20" t="s">
        <v>84</v>
      </c>
      <c r="BK316" s="215">
        <f>ROUND(I316*H316,2)</f>
        <v>0</v>
      </c>
      <c r="BL316" s="20" t="s">
        <v>127</v>
      </c>
      <c r="BM316" s="214" t="s">
        <v>408</v>
      </c>
    </row>
    <row r="317" s="2" customFormat="1">
      <c r="A317" s="41"/>
      <c r="B317" s="42"/>
      <c r="C317" s="43"/>
      <c r="D317" s="238" t="s">
        <v>145</v>
      </c>
      <c r="E317" s="43"/>
      <c r="F317" s="239" t="s">
        <v>409</v>
      </c>
      <c r="G317" s="43"/>
      <c r="H317" s="43"/>
      <c r="I317" s="240"/>
      <c r="J317" s="43"/>
      <c r="K317" s="43"/>
      <c r="L317" s="47"/>
      <c r="M317" s="241"/>
      <c r="N317" s="242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145</v>
      </c>
      <c r="AU317" s="20" t="s">
        <v>86</v>
      </c>
    </row>
    <row r="318" s="13" customFormat="1">
      <c r="A318" s="13"/>
      <c r="B318" s="216"/>
      <c r="C318" s="217"/>
      <c r="D318" s="218" t="s">
        <v>129</v>
      </c>
      <c r="E318" s="219" t="s">
        <v>31</v>
      </c>
      <c r="F318" s="220" t="s">
        <v>410</v>
      </c>
      <c r="G318" s="217"/>
      <c r="H318" s="221">
        <v>4346.3999999999996</v>
      </c>
      <c r="I318" s="222"/>
      <c r="J318" s="217"/>
      <c r="K318" s="217"/>
      <c r="L318" s="223"/>
      <c r="M318" s="224"/>
      <c r="N318" s="225"/>
      <c r="O318" s="225"/>
      <c r="P318" s="225"/>
      <c r="Q318" s="225"/>
      <c r="R318" s="225"/>
      <c r="S318" s="225"/>
      <c r="T318" s="22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7" t="s">
        <v>129</v>
      </c>
      <c r="AU318" s="227" t="s">
        <v>86</v>
      </c>
      <c r="AV318" s="13" t="s">
        <v>86</v>
      </c>
      <c r="AW318" s="13" t="s">
        <v>37</v>
      </c>
      <c r="AX318" s="13" t="s">
        <v>84</v>
      </c>
      <c r="AY318" s="227" t="s">
        <v>120</v>
      </c>
    </row>
    <row r="319" s="2" customFormat="1" ht="24.15" customHeight="1">
      <c r="A319" s="41"/>
      <c r="B319" s="42"/>
      <c r="C319" s="203" t="s">
        <v>411</v>
      </c>
      <c r="D319" s="203" t="s">
        <v>122</v>
      </c>
      <c r="E319" s="204" t="s">
        <v>412</v>
      </c>
      <c r="F319" s="205" t="s">
        <v>413</v>
      </c>
      <c r="G319" s="206" t="s">
        <v>407</v>
      </c>
      <c r="H319" s="207">
        <v>176</v>
      </c>
      <c r="I319" s="208"/>
      <c r="J319" s="209">
        <f>ROUND(I319*H319,2)</f>
        <v>0</v>
      </c>
      <c r="K319" s="205" t="s">
        <v>143</v>
      </c>
      <c r="L319" s="47"/>
      <c r="M319" s="210" t="s">
        <v>31</v>
      </c>
      <c r="N319" s="211" t="s">
        <v>47</v>
      </c>
      <c r="O319" s="87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4" t="s">
        <v>127</v>
      </c>
      <c r="AT319" s="214" t="s">
        <v>122</v>
      </c>
      <c r="AU319" s="214" t="s">
        <v>86</v>
      </c>
      <c r="AY319" s="20" t="s">
        <v>120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0" t="s">
        <v>84</v>
      </c>
      <c r="BK319" s="215">
        <f>ROUND(I319*H319,2)</f>
        <v>0</v>
      </c>
      <c r="BL319" s="20" t="s">
        <v>127</v>
      </c>
      <c r="BM319" s="214" t="s">
        <v>414</v>
      </c>
    </row>
    <row r="320" s="2" customFormat="1">
      <c r="A320" s="41"/>
      <c r="B320" s="42"/>
      <c r="C320" s="43"/>
      <c r="D320" s="238" t="s">
        <v>145</v>
      </c>
      <c r="E320" s="43"/>
      <c r="F320" s="239" t="s">
        <v>415</v>
      </c>
      <c r="G320" s="43"/>
      <c r="H320" s="43"/>
      <c r="I320" s="240"/>
      <c r="J320" s="43"/>
      <c r="K320" s="43"/>
      <c r="L320" s="47"/>
      <c r="M320" s="241"/>
      <c r="N320" s="242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145</v>
      </c>
      <c r="AU320" s="20" t="s">
        <v>86</v>
      </c>
    </row>
    <row r="321" s="13" customFormat="1">
      <c r="A321" s="13"/>
      <c r="B321" s="216"/>
      <c r="C321" s="217"/>
      <c r="D321" s="218" t="s">
        <v>129</v>
      </c>
      <c r="E321" s="219" t="s">
        <v>31</v>
      </c>
      <c r="F321" s="220" t="s">
        <v>416</v>
      </c>
      <c r="G321" s="217"/>
      <c r="H321" s="221">
        <v>90</v>
      </c>
      <c r="I321" s="222"/>
      <c r="J321" s="217"/>
      <c r="K321" s="217"/>
      <c r="L321" s="223"/>
      <c r="M321" s="224"/>
      <c r="N321" s="225"/>
      <c r="O321" s="225"/>
      <c r="P321" s="225"/>
      <c r="Q321" s="225"/>
      <c r="R321" s="225"/>
      <c r="S321" s="225"/>
      <c r="T321" s="22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7" t="s">
        <v>129</v>
      </c>
      <c r="AU321" s="227" t="s">
        <v>86</v>
      </c>
      <c r="AV321" s="13" t="s">
        <v>86</v>
      </c>
      <c r="AW321" s="13" t="s">
        <v>37</v>
      </c>
      <c r="AX321" s="13" t="s">
        <v>76</v>
      </c>
      <c r="AY321" s="227" t="s">
        <v>120</v>
      </c>
    </row>
    <row r="322" s="13" customFormat="1">
      <c r="A322" s="13"/>
      <c r="B322" s="216"/>
      <c r="C322" s="217"/>
      <c r="D322" s="218" t="s">
        <v>129</v>
      </c>
      <c r="E322" s="219" t="s">
        <v>31</v>
      </c>
      <c r="F322" s="220" t="s">
        <v>417</v>
      </c>
      <c r="G322" s="217"/>
      <c r="H322" s="221">
        <v>30</v>
      </c>
      <c r="I322" s="222"/>
      <c r="J322" s="217"/>
      <c r="K322" s="217"/>
      <c r="L322" s="223"/>
      <c r="M322" s="224"/>
      <c r="N322" s="225"/>
      <c r="O322" s="225"/>
      <c r="P322" s="225"/>
      <c r="Q322" s="225"/>
      <c r="R322" s="225"/>
      <c r="S322" s="225"/>
      <c r="T322" s="22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7" t="s">
        <v>129</v>
      </c>
      <c r="AU322" s="227" t="s">
        <v>86</v>
      </c>
      <c r="AV322" s="13" t="s">
        <v>86</v>
      </c>
      <c r="AW322" s="13" t="s">
        <v>37</v>
      </c>
      <c r="AX322" s="13" t="s">
        <v>76</v>
      </c>
      <c r="AY322" s="227" t="s">
        <v>120</v>
      </c>
    </row>
    <row r="323" s="13" customFormat="1">
      <c r="A323" s="13"/>
      <c r="B323" s="216"/>
      <c r="C323" s="217"/>
      <c r="D323" s="218" t="s">
        <v>129</v>
      </c>
      <c r="E323" s="219" t="s">
        <v>31</v>
      </c>
      <c r="F323" s="220" t="s">
        <v>418</v>
      </c>
      <c r="G323" s="217"/>
      <c r="H323" s="221">
        <v>36</v>
      </c>
      <c r="I323" s="222"/>
      <c r="J323" s="217"/>
      <c r="K323" s="217"/>
      <c r="L323" s="223"/>
      <c r="M323" s="224"/>
      <c r="N323" s="225"/>
      <c r="O323" s="225"/>
      <c r="P323" s="225"/>
      <c r="Q323" s="225"/>
      <c r="R323" s="225"/>
      <c r="S323" s="225"/>
      <c r="T323" s="22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7" t="s">
        <v>129</v>
      </c>
      <c r="AU323" s="227" t="s">
        <v>86</v>
      </c>
      <c r="AV323" s="13" t="s">
        <v>86</v>
      </c>
      <c r="AW323" s="13" t="s">
        <v>37</v>
      </c>
      <c r="AX323" s="13" t="s">
        <v>76</v>
      </c>
      <c r="AY323" s="227" t="s">
        <v>120</v>
      </c>
    </row>
    <row r="324" s="13" customFormat="1">
      <c r="A324" s="13"/>
      <c r="B324" s="216"/>
      <c r="C324" s="217"/>
      <c r="D324" s="218" t="s">
        <v>129</v>
      </c>
      <c r="E324" s="219" t="s">
        <v>31</v>
      </c>
      <c r="F324" s="220" t="s">
        <v>419</v>
      </c>
      <c r="G324" s="217"/>
      <c r="H324" s="221">
        <v>20</v>
      </c>
      <c r="I324" s="222"/>
      <c r="J324" s="217"/>
      <c r="K324" s="217"/>
      <c r="L324" s="223"/>
      <c r="M324" s="224"/>
      <c r="N324" s="225"/>
      <c r="O324" s="225"/>
      <c r="P324" s="225"/>
      <c r="Q324" s="225"/>
      <c r="R324" s="225"/>
      <c r="S324" s="225"/>
      <c r="T324" s="22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7" t="s">
        <v>129</v>
      </c>
      <c r="AU324" s="227" t="s">
        <v>86</v>
      </c>
      <c r="AV324" s="13" t="s">
        <v>86</v>
      </c>
      <c r="AW324" s="13" t="s">
        <v>37</v>
      </c>
      <c r="AX324" s="13" t="s">
        <v>76</v>
      </c>
      <c r="AY324" s="227" t="s">
        <v>120</v>
      </c>
    </row>
    <row r="325" s="15" customFormat="1">
      <c r="A325" s="15"/>
      <c r="B325" s="243"/>
      <c r="C325" s="244"/>
      <c r="D325" s="218" t="s">
        <v>129</v>
      </c>
      <c r="E325" s="245" t="s">
        <v>31</v>
      </c>
      <c r="F325" s="246" t="s">
        <v>222</v>
      </c>
      <c r="G325" s="244"/>
      <c r="H325" s="247">
        <v>176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3" t="s">
        <v>129</v>
      </c>
      <c r="AU325" s="253" t="s">
        <v>86</v>
      </c>
      <c r="AV325" s="15" t="s">
        <v>127</v>
      </c>
      <c r="AW325" s="15" t="s">
        <v>37</v>
      </c>
      <c r="AX325" s="15" t="s">
        <v>84</v>
      </c>
      <c r="AY325" s="253" t="s">
        <v>120</v>
      </c>
    </row>
    <row r="326" s="12" customFormat="1" ht="20.88" customHeight="1">
      <c r="A326" s="12"/>
      <c r="B326" s="187"/>
      <c r="C326" s="188"/>
      <c r="D326" s="189" t="s">
        <v>75</v>
      </c>
      <c r="E326" s="201" t="s">
        <v>309</v>
      </c>
      <c r="F326" s="201" t="s">
        <v>420</v>
      </c>
      <c r="G326" s="188"/>
      <c r="H326" s="188"/>
      <c r="I326" s="191"/>
      <c r="J326" s="202">
        <f>BK326</f>
        <v>0</v>
      </c>
      <c r="K326" s="188"/>
      <c r="L326" s="193"/>
      <c r="M326" s="194"/>
      <c r="N326" s="195"/>
      <c r="O326" s="195"/>
      <c r="P326" s="196">
        <f>SUM(P327:P377)</f>
        <v>0</v>
      </c>
      <c r="Q326" s="195"/>
      <c r="R326" s="196">
        <f>SUM(R327:R377)</f>
        <v>7.6131539999999998</v>
      </c>
      <c r="S326" s="195"/>
      <c r="T326" s="197">
        <f>SUM(T327:T377)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8" t="s">
        <v>84</v>
      </c>
      <c r="AT326" s="199" t="s">
        <v>75</v>
      </c>
      <c r="AU326" s="199" t="s">
        <v>86</v>
      </c>
      <c r="AY326" s="198" t="s">
        <v>120</v>
      </c>
      <c r="BK326" s="200">
        <f>SUM(BK327:BK377)</f>
        <v>0</v>
      </c>
    </row>
    <row r="327" s="2" customFormat="1" ht="24.15" customHeight="1">
      <c r="A327" s="41"/>
      <c r="B327" s="42"/>
      <c r="C327" s="203" t="s">
        <v>421</v>
      </c>
      <c r="D327" s="203" t="s">
        <v>122</v>
      </c>
      <c r="E327" s="204" t="s">
        <v>422</v>
      </c>
      <c r="F327" s="205" t="s">
        <v>423</v>
      </c>
      <c r="G327" s="206" t="s">
        <v>407</v>
      </c>
      <c r="H327" s="207">
        <v>1205.576</v>
      </c>
      <c r="I327" s="208"/>
      <c r="J327" s="209">
        <f>ROUND(I327*H327,2)</f>
        <v>0</v>
      </c>
      <c r="K327" s="205" t="s">
        <v>143</v>
      </c>
      <c r="L327" s="47"/>
      <c r="M327" s="210" t="s">
        <v>31</v>
      </c>
      <c r="N327" s="211" t="s">
        <v>47</v>
      </c>
      <c r="O327" s="87"/>
      <c r="P327" s="212">
        <f>O327*H327</f>
        <v>0</v>
      </c>
      <c r="Q327" s="212">
        <v>0</v>
      </c>
      <c r="R327" s="212">
        <f>Q327*H327</f>
        <v>0</v>
      </c>
      <c r="S327" s="212">
        <v>0</v>
      </c>
      <c r="T327" s="213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4" t="s">
        <v>127</v>
      </c>
      <c r="AT327" s="214" t="s">
        <v>122</v>
      </c>
      <c r="AU327" s="214" t="s">
        <v>136</v>
      </c>
      <c r="AY327" s="20" t="s">
        <v>120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20" t="s">
        <v>84</v>
      </c>
      <c r="BK327" s="215">
        <f>ROUND(I327*H327,2)</f>
        <v>0</v>
      </c>
      <c r="BL327" s="20" t="s">
        <v>127</v>
      </c>
      <c r="BM327" s="214" t="s">
        <v>424</v>
      </c>
    </row>
    <row r="328" s="2" customFormat="1">
      <c r="A328" s="41"/>
      <c r="B328" s="42"/>
      <c r="C328" s="43"/>
      <c r="D328" s="238" t="s">
        <v>145</v>
      </c>
      <c r="E328" s="43"/>
      <c r="F328" s="239" t="s">
        <v>425</v>
      </c>
      <c r="G328" s="43"/>
      <c r="H328" s="43"/>
      <c r="I328" s="240"/>
      <c r="J328" s="43"/>
      <c r="K328" s="43"/>
      <c r="L328" s="47"/>
      <c r="M328" s="241"/>
      <c r="N328" s="242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145</v>
      </c>
      <c r="AU328" s="20" t="s">
        <v>136</v>
      </c>
    </row>
    <row r="329" s="13" customFormat="1">
      <c r="A329" s="13"/>
      <c r="B329" s="216"/>
      <c r="C329" s="217"/>
      <c r="D329" s="218" t="s">
        <v>129</v>
      </c>
      <c r="E329" s="219" t="s">
        <v>31</v>
      </c>
      <c r="F329" s="220" t="s">
        <v>426</v>
      </c>
      <c r="G329" s="217"/>
      <c r="H329" s="221">
        <v>7.5</v>
      </c>
      <c r="I329" s="222"/>
      <c r="J329" s="217"/>
      <c r="K329" s="217"/>
      <c r="L329" s="223"/>
      <c r="M329" s="224"/>
      <c r="N329" s="225"/>
      <c r="O329" s="225"/>
      <c r="P329" s="225"/>
      <c r="Q329" s="225"/>
      <c r="R329" s="225"/>
      <c r="S329" s="225"/>
      <c r="T329" s="22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7" t="s">
        <v>129</v>
      </c>
      <c r="AU329" s="227" t="s">
        <v>136</v>
      </c>
      <c r="AV329" s="13" t="s">
        <v>86</v>
      </c>
      <c r="AW329" s="13" t="s">
        <v>37</v>
      </c>
      <c r="AX329" s="13" t="s">
        <v>76</v>
      </c>
      <c r="AY329" s="227" t="s">
        <v>120</v>
      </c>
    </row>
    <row r="330" s="13" customFormat="1">
      <c r="A330" s="13"/>
      <c r="B330" s="216"/>
      <c r="C330" s="217"/>
      <c r="D330" s="218" t="s">
        <v>129</v>
      </c>
      <c r="E330" s="219" t="s">
        <v>31</v>
      </c>
      <c r="F330" s="220" t="s">
        <v>427</v>
      </c>
      <c r="G330" s="217"/>
      <c r="H330" s="221">
        <v>35.399999999999999</v>
      </c>
      <c r="I330" s="222"/>
      <c r="J330" s="217"/>
      <c r="K330" s="217"/>
      <c r="L330" s="223"/>
      <c r="M330" s="224"/>
      <c r="N330" s="225"/>
      <c r="O330" s="225"/>
      <c r="P330" s="225"/>
      <c r="Q330" s="225"/>
      <c r="R330" s="225"/>
      <c r="S330" s="225"/>
      <c r="T330" s="22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7" t="s">
        <v>129</v>
      </c>
      <c r="AU330" s="227" t="s">
        <v>136</v>
      </c>
      <c r="AV330" s="13" t="s">
        <v>86</v>
      </c>
      <c r="AW330" s="13" t="s">
        <v>37</v>
      </c>
      <c r="AX330" s="13" t="s">
        <v>76</v>
      </c>
      <c r="AY330" s="227" t="s">
        <v>120</v>
      </c>
    </row>
    <row r="331" s="13" customFormat="1">
      <c r="A331" s="13"/>
      <c r="B331" s="216"/>
      <c r="C331" s="217"/>
      <c r="D331" s="218" t="s">
        <v>129</v>
      </c>
      <c r="E331" s="219" t="s">
        <v>31</v>
      </c>
      <c r="F331" s="220" t="s">
        <v>428</v>
      </c>
      <c r="G331" s="217"/>
      <c r="H331" s="221">
        <v>22.5</v>
      </c>
      <c r="I331" s="222"/>
      <c r="J331" s="217"/>
      <c r="K331" s="217"/>
      <c r="L331" s="223"/>
      <c r="M331" s="224"/>
      <c r="N331" s="225"/>
      <c r="O331" s="225"/>
      <c r="P331" s="225"/>
      <c r="Q331" s="225"/>
      <c r="R331" s="225"/>
      <c r="S331" s="225"/>
      <c r="T331" s="22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7" t="s">
        <v>129</v>
      </c>
      <c r="AU331" s="227" t="s">
        <v>136</v>
      </c>
      <c r="AV331" s="13" t="s">
        <v>86</v>
      </c>
      <c r="AW331" s="13" t="s">
        <v>37</v>
      </c>
      <c r="AX331" s="13" t="s">
        <v>76</v>
      </c>
      <c r="AY331" s="227" t="s">
        <v>120</v>
      </c>
    </row>
    <row r="332" s="13" customFormat="1">
      <c r="A332" s="13"/>
      <c r="B332" s="216"/>
      <c r="C332" s="217"/>
      <c r="D332" s="218" t="s">
        <v>129</v>
      </c>
      <c r="E332" s="219" t="s">
        <v>31</v>
      </c>
      <c r="F332" s="220" t="s">
        <v>429</v>
      </c>
      <c r="G332" s="217"/>
      <c r="H332" s="221">
        <v>30</v>
      </c>
      <c r="I332" s="222"/>
      <c r="J332" s="217"/>
      <c r="K332" s="217"/>
      <c r="L332" s="223"/>
      <c r="M332" s="224"/>
      <c r="N332" s="225"/>
      <c r="O332" s="225"/>
      <c r="P332" s="225"/>
      <c r="Q332" s="225"/>
      <c r="R332" s="225"/>
      <c r="S332" s="225"/>
      <c r="T332" s="22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7" t="s">
        <v>129</v>
      </c>
      <c r="AU332" s="227" t="s">
        <v>136</v>
      </c>
      <c r="AV332" s="13" t="s">
        <v>86</v>
      </c>
      <c r="AW332" s="13" t="s">
        <v>37</v>
      </c>
      <c r="AX332" s="13" t="s">
        <v>76</v>
      </c>
      <c r="AY332" s="227" t="s">
        <v>120</v>
      </c>
    </row>
    <row r="333" s="13" customFormat="1">
      <c r="A333" s="13"/>
      <c r="B333" s="216"/>
      <c r="C333" s="217"/>
      <c r="D333" s="218" t="s">
        <v>129</v>
      </c>
      <c r="E333" s="219" t="s">
        <v>31</v>
      </c>
      <c r="F333" s="220" t="s">
        <v>430</v>
      </c>
      <c r="G333" s="217"/>
      <c r="H333" s="221">
        <v>30</v>
      </c>
      <c r="I333" s="222"/>
      <c r="J333" s="217"/>
      <c r="K333" s="217"/>
      <c r="L333" s="223"/>
      <c r="M333" s="224"/>
      <c r="N333" s="225"/>
      <c r="O333" s="225"/>
      <c r="P333" s="225"/>
      <c r="Q333" s="225"/>
      <c r="R333" s="225"/>
      <c r="S333" s="225"/>
      <c r="T333" s="22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7" t="s">
        <v>129</v>
      </c>
      <c r="AU333" s="227" t="s">
        <v>136</v>
      </c>
      <c r="AV333" s="13" t="s">
        <v>86</v>
      </c>
      <c r="AW333" s="13" t="s">
        <v>37</v>
      </c>
      <c r="AX333" s="13" t="s">
        <v>76</v>
      </c>
      <c r="AY333" s="227" t="s">
        <v>120</v>
      </c>
    </row>
    <row r="334" s="13" customFormat="1">
      <c r="A334" s="13"/>
      <c r="B334" s="216"/>
      <c r="C334" s="217"/>
      <c r="D334" s="218" t="s">
        <v>129</v>
      </c>
      <c r="E334" s="219" t="s">
        <v>31</v>
      </c>
      <c r="F334" s="220" t="s">
        <v>431</v>
      </c>
      <c r="G334" s="217"/>
      <c r="H334" s="221">
        <v>31.5</v>
      </c>
      <c r="I334" s="222"/>
      <c r="J334" s="217"/>
      <c r="K334" s="217"/>
      <c r="L334" s="223"/>
      <c r="M334" s="224"/>
      <c r="N334" s="225"/>
      <c r="O334" s="225"/>
      <c r="P334" s="225"/>
      <c r="Q334" s="225"/>
      <c r="R334" s="225"/>
      <c r="S334" s="225"/>
      <c r="T334" s="22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7" t="s">
        <v>129</v>
      </c>
      <c r="AU334" s="227" t="s">
        <v>136</v>
      </c>
      <c r="AV334" s="13" t="s">
        <v>86</v>
      </c>
      <c r="AW334" s="13" t="s">
        <v>37</v>
      </c>
      <c r="AX334" s="13" t="s">
        <v>76</v>
      </c>
      <c r="AY334" s="227" t="s">
        <v>120</v>
      </c>
    </row>
    <row r="335" s="13" customFormat="1">
      <c r="A335" s="13"/>
      <c r="B335" s="216"/>
      <c r="C335" s="217"/>
      <c r="D335" s="218" t="s">
        <v>129</v>
      </c>
      <c r="E335" s="219" t="s">
        <v>31</v>
      </c>
      <c r="F335" s="220" t="s">
        <v>432</v>
      </c>
      <c r="G335" s="217"/>
      <c r="H335" s="221">
        <v>76.450000000000003</v>
      </c>
      <c r="I335" s="222"/>
      <c r="J335" s="217"/>
      <c r="K335" s="217"/>
      <c r="L335" s="223"/>
      <c r="M335" s="224"/>
      <c r="N335" s="225"/>
      <c r="O335" s="225"/>
      <c r="P335" s="225"/>
      <c r="Q335" s="225"/>
      <c r="R335" s="225"/>
      <c r="S335" s="225"/>
      <c r="T335" s="22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7" t="s">
        <v>129</v>
      </c>
      <c r="AU335" s="227" t="s">
        <v>136</v>
      </c>
      <c r="AV335" s="13" t="s">
        <v>86</v>
      </c>
      <c r="AW335" s="13" t="s">
        <v>37</v>
      </c>
      <c r="AX335" s="13" t="s">
        <v>76</v>
      </c>
      <c r="AY335" s="227" t="s">
        <v>120</v>
      </c>
    </row>
    <row r="336" s="13" customFormat="1">
      <c r="A336" s="13"/>
      <c r="B336" s="216"/>
      <c r="C336" s="217"/>
      <c r="D336" s="218" t="s">
        <v>129</v>
      </c>
      <c r="E336" s="219" t="s">
        <v>31</v>
      </c>
      <c r="F336" s="220" t="s">
        <v>433</v>
      </c>
      <c r="G336" s="217"/>
      <c r="H336" s="221">
        <v>23.5</v>
      </c>
      <c r="I336" s="222"/>
      <c r="J336" s="217"/>
      <c r="K336" s="217"/>
      <c r="L336" s="223"/>
      <c r="M336" s="224"/>
      <c r="N336" s="225"/>
      <c r="O336" s="225"/>
      <c r="P336" s="225"/>
      <c r="Q336" s="225"/>
      <c r="R336" s="225"/>
      <c r="S336" s="225"/>
      <c r="T336" s="22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7" t="s">
        <v>129</v>
      </c>
      <c r="AU336" s="227" t="s">
        <v>136</v>
      </c>
      <c r="AV336" s="13" t="s">
        <v>86</v>
      </c>
      <c r="AW336" s="13" t="s">
        <v>37</v>
      </c>
      <c r="AX336" s="13" t="s">
        <v>76</v>
      </c>
      <c r="AY336" s="227" t="s">
        <v>120</v>
      </c>
    </row>
    <row r="337" s="13" customFormat="1">
      <c r="A337" s="13"/>
      <c r="B337" s="216"/>
      <c r="C337" s="217"/>
      <c r="D337" s="218" t="s">
        <v>129</v>
      </c>
      <c r="E337" s="219" t="s">
        <v>31</v>
      </c>
      <c r="F337" s="220" t="s">
        <v>434</v>
      </c>
      <c r="G337" s="217"/>
      <c r="H337" s="221">
        <v>25</v>
      </c>
      <c r="I337" s="222"/>
      <c r="J337" s="217"/>
      <c r="K337" s="217"/>
      <c r="L337" s="223"/>
      <c r="M337" s="224"/>
      <c r="N337" s="225"/>
      <c r="O337" s="225"/>
      <c r="P337" s="225"/>
      <c r="Q337" s="225"/>
      <c r="R337" s="225"/>
      <c r="S337" s="225"/>
      <c r="T337" s="22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7" t="s">
        <v>129</v>
      </c>
      <c r="AU337" s="227" t="s">
        <v>136</v>
      </c>
      <c r="AV337" s="13" t="s">
        <v>86</v>
      </c>
      <c r="AW337" s="13" t="s">
        <v>37</v>
      </c>
      <c r="AX337" s="13" t="s">
        <v>76</v>
      </c>
      <c r="AY337" s="227" t="s">
        <v>120</v>
      </c>
    </row>
    <row r="338" s="13" customFormat="1">
      <c r="A338" s="13"/>
      <c r="B338" s="216"/>
      <c r="C338" s="217"/>
      <c r="D338" s="218" t="s">
        <v>129</v>
      </c>
      <c r="E338" s="219" t="s">
        <v>31</v>
      </c>
      <c r="F338" s="220" t="s">
        <v>435</v>
      </c>
      <c r="G338" s="217"/>
      <c r="H338" s="221">
        <v>25</v>
      </c>
      <c r="I338" s="222"/>
      <c r="J338" s="217"/>
      <c r="K338" s="217"/>
      <c r="L338" s="223"/>
      <c r="M338" s="224"/>
      <c r="N338" s="225"/>
      <c r="O338" s="225"/>
      <c r="P338" s="225"/>
      <c r="Q338" s="225"/>
      <c r="R338" s="225"/>
      <c r="S338" s="225"/>
      <c r="T338" s="22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27" t="s">
        <v>129</v>
      </c>
      <c r="AU338" s="227" t="s">
        <v>136</v>
      </c>
      <c r="AV338" s="13" t="s">
        <v>86</v>
      </c>
      <c r="AW338" s="13" t="s">
        <v>37</v>
      </c>
      <c r="AX338" s="13" t="s">
        <v>76</v>
      </c>
      <c r="AY338" s="227" t="s">
        <v>120</v>
      </c>
    </row>
    <row r="339" s="13" customFormat="1">
      <c r="A339" s="13"/>
      <c r="B339" s="216"/>
      <c r="C339" s="217"/>
      <c r="D339" s="218" t="s">
        <v>129</v>
      </c>
      <c r="E339" s="219" t="s">
        <v>31</v>
      </c>
      <c r="F339" s="220" t="s">
        <v>436</v>
      </c>
      <c r="G339" s="217"/>
      <c r="H339" s="221">
        <v>25</v>
      </c>
      <c r="I339" s="222"/>
      <c r="J339" s="217"/>
      <c r="K339" s="217"/>
      <c r="L339" s="223"/>
      <c r="M339" s="224"/>
      <c r="N339" s="225"/>
      <c r="O339" s="225"/>
      <c r="P339" s="225"/>
      <c r="Q339" s="225"/>
      <c r="R339" s="225"/>
      <c r="S339" s="225"/>
      <c r="T339" s="22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7" t="s">
        <v>129</v>
      </c>
      <c r="AU339" s="227" t="s">
        <v>136</v>
      </c>
      <c r="AV339" s="13" t="s">
        <v>86</v>
      </c>
      <c r="AW339" s="13" t="s">
        <v>37</v>
      </c>
      <c r="AX339" s="13" t="s">
        <v>76</v>
      </c>
      <c r="AY339" s="227" t="s">
        <v>120</v>
      </c>
    </row>
    <row r="340" s="13" customFormat="1">
      <c r="A340" s="13"/>
      <c r="B340" s="216"/>
      <c r="C340" s="217"/>
      <c r="D340" s="218" t="s">
        <v>129</v>
      </c>
      <c r="E340" s="219" t="s">
        <v>31</v>
      </c>
      <c r="F340" s="220" t="s">
        <v>437</v>
      </c>
      <c r="G340" s="217"/>
      <c r="H340" s="221">
        <v>137.5</v>
      </c>
      <c r="I340" s="222"/>
      <c r="J340" s="217"/>
      <c r="K340" s="217"/>
      <c r="L340" s="223"/>
      <c r="M340" s="224"/>
      <c r="N340" s="225"/>
      <c r="O340" s="225"/>
      <c r="P340" s="225"/>
      <c r="Q340" s="225"/>
      <c r="R340" s="225"/>
      <c r="S340" s="225"/>
      <c r="T340" s="22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7" t="s">
        <v>129</v>
      </c>
      <c r="AU340" s="227" t="s">
        <v>136</v>
      </c>
      <c r="AV340" s="13" t="s">
        <v>86</v>
      </c>
      <c r="AW340" s="13" t="s">
        <v>37</v>
      </c>
      <c r="AX340" s="13" t="s">
        <v>76</v>
      </c>
      <c r="AY340" s="227" t="s">
        <v>120</v>
      </c>
    </row>
    <row r="341" s="13" customFormat="1">
      <c r="A341" s="13"/>
      <c r="B341" s="216"/>
      <c r="C341" s="217"/>
      <c r="D341" s="218" t="s">
        <v>129</v>
      </c>
      <c r="E341" s="219" t="s">
        <v>31</v>
      </c>
      <c r="F341" s="220" t="s">
        <v>438</v>
      </c>
      <c r="G341" s="217"/>
      <c r="H341" s="221">
        <v>23.5</v>
      </c>
      <c r="I341" s="222"/>
      <c r="J341" s="217"/>
      <c r="K341" s="217"/>
      <c r="L341" s="223"/>
      <c r="M341" s="224"/>
      <c r="N341" s="225"/>
      <c r="O341" s="225"/>
      <c r="P341" s="225"/>
      <c r="Q341" s="225"/>
      <c r="R341" s="225"/>
      <c r="S341" s="225"/>
      <c r="T341" s="22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7" t="s">
        <v>129</v>
      </c>
      <c r="AU341" s="227" t="s">
        <v>136</v>
      </c>
      <c r="AV341" s="13" t="s">
        <v>86</v>
      </c>
      <c r="AW341" s="13" t="s">
        <v>37</v>
      </c>
      <c r="AX341" s="13" t="s">
        <v>76</v>
      </c>
      <c r="AY341" s="227" t="s">
        <v>120</v>
      </c>
    </row>
    <row r="342" s="13" customFormat="1">
      <c r="A342" s="13"/>
      <c r="B342" s="216"/>
      <c r="C342" s="217"/>
      <c r="D342" s="218" t="s">
        <v>129</v>
      </c>
      <c r="E342" s="219" t="s">
        <v>31</v>
      </c>
      <c r="F342" s="220" t="s">
        <v>439</v>
      </c>
      <c r="G342" s="217"/>
      <c r="H342" s="221">
        <v>22</v>
      </c>
      <c r="I342" s="222"/>
      <c r="J342" s="217"/>
      <c r="K342" s="217"/>
      <c r="L342" s="223"/>
      <c r="M342" s="224"/>
      <c r="N342" s="225"/>
      <c r="O342" s="225"/>
      <c r="P342" s="225"/>
      <c r="Q342" s="225"/>
      <c r="R342" s="225"/>
      <c r="S342" s="225"/>
      <c r="T342" s="22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7" t="s">
        <v>129</v>
      </c>
      <c r="AU342" s="227" t="s">
        <v>136</v>
      </c>
      <c r="AV342" s="13" t="s">
        <v>86</v>
      </c>
      <c r="AW342" s="13" t="s">
        <v>37</v>
      </c>
      <c r="AX342" s="13" t="s">
        <v>76</v>
      </c>
      <c r="AY342" s="227" t="s">
        <v>120</v>
      </c>
    </row>
    <row r="343" s="13" customFormat="1">
      <c r="A343" s="13"/>
      <c r="B343" s="216"/>
      <c r="C343" s="217"/>
      <c r="D343" s="218" t="s">
        <v>129</v>
      </c>
      <c r="E343" s="219" t="s">
        <v>31</v>
      </c>
      <c r="F343" s="220" t="s">
        <v>440</v>
      </c>
      <c r="G343" s="217"/>
      <c r="H343" s="221">
        <v>49.938000000000002</v>
      </c>
      <c r="I343" s="222"/>
      <c r="J343" s="217"/>
      <c r="K343" s="217"/>
      <c r="L343" s="223"/>
      <c r="M343" s="224"/>
      <c r="N343" s="225"/>
      <c r="O343" s="225"/>
      <c r="P343" s="225"/>
      <c r="Q343" s="225"/>
      <c r="R343" s="225"/>
      <c r="S343" s="225"/>
      <c r="T343" s="22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27" t="s">
        <v>129</v>
      </c>
      <c r="AU343" s="227" t="s">
        <v>136</v>
      </c>
      <c r="AV343" s="13" t="s">
        <v>86</v>
      </c>
      <c r="AW343" s="13" t="s">
        <v>37</v>
      </c>
      <c r="AX343" s="13" t="s">
        <v>76</v>
      </c>
      <c r="AY343" s="227" t="s">
        <v>120</v>
      </c>
    </row>
    <row r="344" s="13" customFormat="1">
      <c r="A344" s="13"/>
      <c r="B344" s="216"/>
      <c r="C344" s="217"/>
      <c r="D344" s="218" t="s">
        <v>129</v>
      </c>
      <c r="E344" s="219" t="s">
        <v>31</v>
      </c>
      <c r="F344" s="220" t="s">
        <v>441</v>
      </c>
      <c r="G344" s="217"/>
      <c r="H344" s="221">
        <v>23</v>
      </c>
      <c r="I344" s="222"/>
      <c r="J344" s="217"/>
      <c r="K344" s="217"/>
      <c r="L344" s="223"/>
      <c r="M344" s="224"/>
      <c r="N344" s="225"/>
      <c r="O344" s="225"/>
      <c r="P344" s="225"/>
      <c r="Q344" s="225"/>
      <c r="R344" s="225"/>
      <c r="S344" s="225"/>
      <c r="T344" s="22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7" t="s">
        <v>129</v>
      </c>
      <c r="AU344" s="227" t="s">
        <v>136</v>
      </c>
      <c r="AV344" s="13" t="s">
        <v>86</v>
      </c>
      <c r="AW344" s="13" t="s">
        <v>37</v>
      </c>
      <c r="AX344" s="13" t="s">
        <v>76</v>
      </c>
      <c r="AY344" s="227" t="s">
        <v>120</v>
      </c>
    </row>
    <row r="345" s="13" customFormat="1">
      <c r="A345" s="13"/>
      <c r="B345" s="216"/>
      <c r="C345" s="217"/>
      <c r="D345" s="218" t="s">
        <v>129</v>
      </c>
      <c r="E345" s="219" t="s">
        <v>31</v>
      </c>
      <c r="F345" s="220" t="s">
        <v>442</v>
      </c>
      <c r="G345" s="217"/>
      <c r="H345" s="221">
        <v>43.537999999999997</v>
      </c>
      <c r="I345" s="222"/>
      <c r="J345" s="217"/>
      <c r="K345" s="217"/>
      <c r="L345" s="223"/>
      <c r="M345" s="224"/>
      <c r="N345" s="225"/>
      <c r="O345" s="225"/>
      <c r="P345" s="225"/>
      <c r="Q345" s="225"/>
      <c r="R345" s="225"/>
      <c r="S345" s="225"/>
      <c r="T345" s="22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7" t="s">
        <v>129</v>
      </c>
      <c r="AU345" s="227" t="s">
        <v>136</v>
      </c>
      <c r="AV345" s="13" t="s">
        <v>86</v>
      </c>
      <c r="AW345" s="13" t="s">
        <v>37</v>
      </c>
      <c r="AX345" s="13" t="s">
        <v>76</v>
      </c>
      <c r="AY345" s="227" t="s">
        <v>120</v>
      </c>
    </row>
    <row r="346" s="13" customFormat="1">
      <c r="A346" s="13"/>
      <c r="B346" s="216"/>
      <c r="C346" s="217"/>
      <c r="D346" s="218" t="s">
        <v>129</v>
      </c>
      <c r="E346" s="219" t="s">
        <v>31</v>
      </c>
      <c r="F346" s="220" t="s">
        <v>443</v>
      </c>
      <c r="G346" s="217"/>
      <c r="H346" s="221">
        <v>30</v>
      </c>
      <c r="I346" s="222"/>
      <c r="J346" s="217"/>
      <c r="K346" s="217"/>
      <c r="L346" s="223"/>
      <c r="M346" s="224"/>
      <c r="N346" s="225"/>
      <c r="O346" s="225"/>
      <c r="P346" s="225"/>
      <c r="Q346" s="225"/>
      <c r="R346" s="225"/>
      <c r="S346" s="225"/>
      <c r="T346" s="22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7" t="s">
        <v>129</v>
      </c>
      <c r="AU346" s="227" t="s">
        <v>136</v>
      </c>
      <c r="AV346" s="13" t="s">
        <v>86</v>
      </c>
      <c r="AW346" s="13" t="s">
        <v>37</v>
      </c>
      <c r="AX346" s="13" t="s">
        <v>76</v>
      </c>
      <c r="AY346" s="227" t="s">
        <v>120</v>
      </c>
    </row>
    <row r="347" s="13" customFormat="1">
      <c r="A347" s="13"/>
      <c r="B347" s="216"/>
      <c r="C347" s="217"/>
      <c r="D347" s="218" t="s">
        <v>129</v>
      </c>
      <c r="E347" s="219" t="s">
        <v>31</v>
      </c>
      <c r="F347" s="220" t="s">
        <v>444</v>
      </c>
      <c r="G347" s="217"/>
      <c r="H347" s="221">
        <v>30</v>
      </c>
      <c r="I347" s="222"/>
      <c r="J347" s="217"/>
      <c r="K347" s="217"/>
      <c r="L347" s="223"/>
      <c r="M347" s="224"/>
      <c r="N347" s="225"/>
      <c r="O347" s="225"/>
      <c r="P347" s="225"/>
      <c r="Q347" s="225"/>
      <c r="R347" s="225"/>
      <c r="S347" s="225"/>
      <c r="T347" s="22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27" t="s">
        <v>129</v>
      </c>
      <c r="AU347" s="227" t="s">
        <v>136</v>
      </c>
      <c r="AV347" s="13" t="s">
        <v>86</v>
      </c>
      <c r="AW347" s="13" t="s">
        <v>37</v>
      </c>
      <c r="AX347" s="13" t="s">
        <v>76</v>
      </c>
      <c r="AY347" s="227" t="s">
        <v>120</v>
      </c>
    </row>
    <row r="348" s="13" customFormat="1">
      <c r="A348" s="13"/>
      <c r="B348" s="216"/>
      <c r="C348" s="217"/>
      <c r="D348" s="218" t="s">
        <v>129</v>
      </c>
      <c r="E348" s="219" t="s">
        <v>31</v>
      </c>
      <c r="F348" s="220" t="s">
        <v>445</v>
      </c>
      <c r="G348" s="217"/>
      <c r="H348" s="221">
        <v>30</v>
      </c>
      <c r="I348" s="222"/>
      <c r="J348" s="217"/>
      <c r="K348" s="217"/>
      <c r="L348" s="223"/>
      <c r="M348" s="224"/>
      <c r="N348" s="225"/>
      <c r="O348" s="225"/>
      <c r="P348" s="225"/>
      <c r="Q348" s="225"/>
      <c r="R348" s="225"/>
      <c r="S348" s="225"/>
      <c r="T348" s="22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7" t="s">
        <v>129</v>
      </c>
      <c r="AU348" s="227" t="s">
        <v>136</v>
      </c>
      <c r="AV348" s="13" t="s">
        <v>86</v>
      </c>
      <c r="AW348" s="13" t="s">
        <v>37</v>
      </c>
      <c r="AX348" s="13" t="s">
        <v>76</v>
      </c>
      <c r="AY348" s="227" t="s">
        <v>120</v>
      </c>
    </row>
    <row r="349" s="13" customFormat="1">
      <c r="A349" s="13"/>
      <c r="B349" s="216"/>
      <c r="C349" s="217"/>
      <c r="D349" s="218" t="s">
        <v>129</v>
      </c>
      <c r="E349" s="219" t="s">
        <v>31</v>
      </c>
      <c r="F349" s="220" t="s">
        <v>446</v>
      </c>
      <c r="G349" s="217"/>
      <c r="H349" s="221">
        <v>30</v>
      </c>
      <c r="I349" s="222"/>
      <c r="J349" s="217"/>
      <c r="K349" s="217"/>
      <c r="L349" s="223"/>
      <c r="M349" s="224"/>
      <c r="N349" s="225"/>
      <c r="O349" s="225"/>
      <c r="P349" s="225"/>
      <c r="Q349" s="225"/>
      <c r="R349" s="225"/>
      <c r="S349" s="225"/>
      <c r="T349" s="22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7" t="s">
        <v>129</v>
      </c>
      <c r="AU349" s="227" t="s">
        <v>136</v>
      </c>
      <c r="AV349" s="13" t="s">
        <v>86</v>
      </c>
      <c r="AW349" s="13" t="s">
        <v>37</v>
      </c>
      <c r="AX349" s="13" t="s">
        <v>76</v>
      </c>
      <c r="AY349" s="227" t="s">
        <v>120</v>
      </c>
    </row>
    <row r="350" s="13" customFormat="1">
      <c r="A350" s="13"/>
      <c r="B350" s="216"/>
      <c r="C350" s="217"/>
      <c r="D350" s="218" t="s">
        <v>129</v>
      </c>
      <c r="E350" s="219" t="s">
        <v>31</v>
      </c>
      <c r="F350" s="220" t="s">
        <v>447</v>
      </c>
      <c r="G350" s="217"/>
      <c r="H350" s="221">
        <v>30</v>
      </c>
      <c r="I350" s="222"/>
      <c r="J350" s="217"/>
      <c r="K350" s="217"/>
      <c r="L350" s="223"/>
      <c r="M350" s="224"/>
      <c r="N350" s="225"/>
      <c r="O350" s="225"/>
      <c r="P350" s="225"/>
      <c r="Q350" s="225"/>
      <c r="R350" s="225"/>
      <c r="S350" s="225"/>
      <c r="T350" s="22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7" t="s">
        <v>129</v>
      </c>
      <c r="AU350" s="227" t="s">
        <v>136</v>
      </c>
      <c r="AV350" s="13" t="s">
        <v>86</v>
      </c>
      <c r="AW350" s="13" t="s">
        <v>37</v>
      </c>
      <c r="AX350" s="13" t="s">
        <v>76</v>
      </c>
      <c r="AY350" s="227" t="s">
        <v>120</v>
      </c>
    </row>
    <row r="351" s="13" customFormat="1">
      <c r="A351" s="13"/>
      <c r="B351" s="216"/>
      <c r="C351" s="217"/>
      <c r="D351" s="218" t="s">
        <v>129</v>
      </c>
      <c r="E351" s="219" t="s">
        <v>31</v>
      </c>
      <c r="F351" s="220" t="s">
        <v>448</v>
      </c>
      <c r="G351" s="217"/>
      <c r="H351" s="221">
        <v>27.5</v>
      </c>
      <c r="I351" s="222"/>
      <c r="J351" s="217"/>
      <c r="K351" s="217"/>
      <c r="L351" s="223"/>
      <c r="M351" s="224"/>
      <c r="N351" s="225"/>
      <c r="O351" s="225"/>
      <c r="P351" s="225"/>
      <c r="Q351" s="225"/>
      <c r="R351" s="225"/>
      <c r="S351" s="225"/>
      <c r="T351" s="22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27" t="s">
        <v>129</v>
      </c>
      <c r="AU351" s="227" t="s">
        <v>136</v>
      </c>
      <c r="AV351" s="13" t="s">
        <v>86</v>
      </c>
      <c r="AW351" s="13" t="s">
        <v>37</v>
      </c>
      <c r="AX351" s="13" t="s">
        <v>76</v>
      </c>
      <c r="AY351" s="227" t="s">
        <v>120</v>
      </c>
    </row>
    <row r="352" s="13" customFormat="1">
      <c r="A352" s="13"/>
      <c r="B352" s="216"/>
      <c r="C352" s="217"/>
      <c r="D352" s="218" t="s">
        <v>129</v>
      </c>
      <c r="E352" s="219" t="s">
        <v>31</v>
      </c>
      <c r="F352" s="220" t="s">
        <v>449</v>
      </c>
      <c r="G352" s="217"/>
      <c r="H352" s="221">
        <v>20</v>
      </c>
      <c r="I352" s="222"/>
      <c r="J352" s="217"/>
      <c r="K352" s="217"/>
      <c r="L352" s="223"/>
      <c r="M352" s="224"/>
      <c r="N352" s="225"/>
      <c r="O352" s="225"/>
      <c r="P352" s="225"/>
      <c r="Q352" s="225"/>
      <c r="R352" s="225"/>
      <c r="S352" s="225"/>
      <c r="T352" s="22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7" t="s">
        <v>129</v>
      </c>
      <c r="AU352" s="227" t="s">
        <v>136</v>
      </c>
      <c r="AV352" s="13" t="s">
        <v>86</v>
      </c>
      <c r="AW352" s="13" t="s">
        <v>37</v>
      </c>
      <c r="AX352" s="13" t="s">
        <v>76</v>
      </c>
      <c r="AY352" s="227" t="s">
        <v>120</v>
      </c>
    </row>
    <row r="353" s="13" customFormat="1">
      <c r="A353" s="13"/>
      <c r="B353" s="216"/>
      <c r="C353" s="217"/>
      <c r="D353" s="218" t="s">
        <v>129</v>
      </c>
      <c r="E353" s="219" t="s">
        <v>31</v>
      </c>
      <c r="F353" s="220" t="s">
        <v>450</v>
      </c>
      <c r="G353" s="217"/>
      <c r="H353" s="221">
        <v>17.5</v>
      </c>
      <c r="I353" s="222"/>
      <c r="J353" s="217"/>
      <c r="K353" s="217"/>
      <c r="L353" s="223"/>
      <c r="M353" s="224"/>
      <c r="N353" s="225"/>
      <c r="O353" s="225"/>
      <c r="P353" s="225"/>
      <c r="Q353" s="225"/>
      <c r="R353" s="225"/>
      <c r="S353" s="225"/>
      <c r="T353" s="22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7" t="s">
        <v>129</v>
      </c>
      <c r="AU353" s="227" t="s">
        <v>136</v>
      </c>
      <c r="AV353" s="13" t="s">
        <v>86</v>
      </c>
      <c r="AW353" s="13" t="s">
        <v>37</v>
      </c>
      <c r="AX353" s="13" t="s">
        <v>76</v>
      </c>
      <c r="AY353" s="227" t="s">
        <v>120</v>
      </c>
    </row>
    <row r="354" s="13" customFormat="1">
      <c r="A354" s="13"/>
      <c r="B354" s="216"/>
      <c r="C354" s="217"/>
      <c r="D354" s="218" t="s">
        <v>129</v>
      </c>
      <c r="E354" s="219" t="s">
        <v>31</v>
      </c>
      <c r="F354" s="220" t="s">
        <v>451</v>
      </c>
      <c r="G354" s="217"/>
      <c r="H354" s="221">
        <v>30</v>
      </c>
      <c r="I354" s="222"/>
      <c r="J354" s="217"/>
      <c r="K354" s="217"/>
      <c r="L354" s="223"/>
      <c r="M354" s="224"/>
      <c r="N354" s="225"/>
      <c r="O354" s="225"/>
      <c r="P354" s="225"/>
      <c r="Q354" s="225"/>
      <c r="R354" s="225"/>
      <c r="S354" s="225"/>
      <c r="T354" s="22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7" t="s">
        <v>129</v>
      </c>
      <c r="AU354" s="227" t="s">
        <v>136</v>
      </c>
      <c r="AV354" s="13" t="s">
        <v>86</v>
      </c>
      <c r="AW354" s="13" t="s">
        <v>37</v>
      </c>
      <c r="AX354" s="13" t="s">
        <v>76</v>
      </c>
      <c r="AY354" s="227" t="s">
        <v>120</v>
      </c>
    </row>
    <row r="355" s="13" customFormat="1">
      <c r="A355" s="13"/>
      <c r="B355" s="216"/>
      <c r="C355" s="217"/>
      <c r="D355" s="218" t="s">
        <v>129</v>
      </c>
      <c r="E355" s="219" t="s">
        <v>31</v>
      </c>
      <c r="F355" s="220" t="s">
        <v>452</v>
      </c>
      <c r="G355" s="217"/>
      <c r="H355" s="221">
        <v>72</v>
      </c>
      <c r="I355" s="222"/>
      <c r="J355" s="217"/>
      <c r="K355" s="217"/>
      <c r="L355" s="223"/>
      <c r="M355" s="224"/>
      <c r="N355" s="225"/>
      <c r="O355" s="225"/>
      <c r="P355" s="225"/>
      <c r="Q355" s="225"/>
      <c r="R355" s="225"/>
      <c r="S355" s="225"/>
      <c r="T355" s="22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7" t="s">
        <v>129</v>
      </c>
      <c r="AU355" s="227" t="s">
        <v>136</v>
      </c>
      <c r="AV355" s="13" t="s">
        <v>86</v>
      </c>
      <c r="AW355" s="13" t="s">
        <v>37</v>
      </c>
      <c r="AX355" s="13" t="s">
        <v>76</v>
      </c>
      <c r="AY355" s="227" t="s">
        <v>120</v>
      </c>
    </row>
    <row r="356" s="13" customFormat="1">
      <c r="A356" s="13"/>
      <c r="B356" s="216"/>
      <c r="C356" s="217"/>
      <c r="D356" s="218" t="s">
        <v>129</v>
      </c>
      <c r="E356" s="219" t="s">
        <v>31</v>
      </c>
      <c r="F356" s="220" t="s">
        <v>453</v>
      </c>
      <c r="G356" s="217"/>
      <c r="H356" s="221">
        <v>20</v>
      </c>
      <c r="I356" s="222"/>
      <c r="J356" s="217"/>
      <c r="K356" s="217"/>
      <c r="L356" s="223"/>
      <c r="M356" s="224"/>
      <c r="N356" s="225"/>
      <c r="O356" s="225"/>
      <c r="P356" s="225"/>
      <c r="Q356" s="225"/>
      <c r="R356" s="225"/>
      <c r="S356" s="225"/>
      <c r="T356" s="22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7" t="s">
        <v>129</v>
      </c>
      <c r="AU356" s="227" t="s">
        <v>136</v>
      </c>
      <c r="AV356" s="13" t="s">
        <v>86</v>
      </c>
      <c r="AW356" s="13" t="s">
        <v>37</v>
      </c>
      <c r="AX356" s="13" t="s">
        <v>76</v>
      </c>
      <c r="AY356" s="227" t="s">
        <v>120</v>
      </c>
    </row>
    <row r="357" s="13" customFormat="1">
      <c r="A357" s="13"/>
      <c r="B357" s="216"/>
      <c r="C357" s="217"/>
      <c r="D357" s="218" t="s">
        <v>129</v>
      </c>
      <c r="E357" s="219" t="s">
        <v>31</v>
      </c>
      <c r="F357" s="220" t="s">
        <v>454</v>
      </c>
      <c r="G357" s="217"/>
      <c r="H357" s="221">
        <v>20</v>
      </c>
      <c r="I357" s="222"/>
      <c r="J357" s="217"/>
      <c r="K357" s="217"/>
      <c r="L357" s="223"/>
      <c r="M357" s="224"/>
      <c r="N357" s="225"/>
      <c r="O357" s="225"/>
      <c r="P357" s="225"/>
      <c r="Q357" s="225"/>
      <c r="R357" s="225"/>
      <c r="S357" s="225"/>
      <c r="T357" s="22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7" t="s">
        <v>129</v>
      </c>
      <c r="AU357" s="227" t="s">
        <v>136</v>
      </c>
      <c r="AV357" s="13" t="s">
        <v>86</v>
      </c>
      <c r="AW357" s="13" t="s">
        <v>37</v>
      </c>
      <c r="AX357" s="13" t="s">
        <v>76</v>
      </c>
      <c r="AY357" s="227" t="s">
        <v>120</v>
      </c>
    </row>
    <row r="358" s="13" customFormat="1">
      <c r="A358" s="13"/>
      <c r="B358" s="216"/>
      <c r="C358" s="217"/>
      <c r="D358" s="218" t="s">
        <v>129</v>
      </c>
      <c r="E358" s="219" t="s">
        <v>31</v>
      </c>
      <c r="F358" s="220" t="s">
        <v>455</v>
      </c>
      <c r="G358" s="217"/>
      <c r="H358" s="221">
        <v>21</v>
      </c>
      <c r="I358" s="222"/>
      <c r="J358" s="217"/>
      <c r="K358" s="217"/>
      <c r="L358" s="223"/>
      <c r="M358" s="224"/>
      <c r="N358" s="225"/>
      <c r="O358" s="225"/>
      <c r="P358" s="225"/>
      <c r="Q358" s="225"/>
      <c r="R358" s="225"/>
      <c r="S358" s="225"/>
      <c r="T358" s="22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7" t="s">
        <v>129</v>
      </c>
      <c r="AU358" s="227" t="s">
        <v>136</v>
      </c>
      <c r="AV358" s="13" t="s">
        <v>86</v>
      </c>
      <c r="AW358" s="13" t="s">
        <v>37</v>
      </c>
      <c r="AX358" s="13" t="s">
        <v>76</v>
      </c>
      <c r="AY358" s="227" t="s">
        <v>120</v>
      </c>
    </row>
    <row r="359" s="13" customFormat="1">
      <c r="A359" s="13"/>
      <c r="B359" s="216"/>
      <c r="C359" s="217"/>
      <c r="D359" s="218" t="s">
        <v>129</v>
      </c>
      <c r="E359" s="219" t="s">
        <v>31</v>
      </c>
      <c r="F359" s="220" t="s">
        <v>456</v>
      </c>
      <c r="G359" s="217"/>
      <c r="H359" s="221">
        <v>75</v>
      </c>
      <c r="I359" s="222"/>
      <c r="J359" s="217"/>
      <c r="K359" s="217"/>
      <c r="L359" s="223"/>
      <c r="M359" s="224"/>
      <c r="N359" s="225"/>
      <c r="O359" s="225"/>
      <c r="P359" s="225"/>
      <c r="Q359" s="225"/>
      <c r="R359" s="225"/>
      <c r="S359" s="225"/>
      <c r="T359" s="22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27" t="s">
        <v>129</v>
      </c>
      <c r="AU359" s="227" t="s">
        <v>136</v>
      </c>
      <c r="AV359" s="13" t="s">
        <v>86</v>
      </c>
      <c r="AW359" s="13" t="s">
        <v>37</v>
      </c>
      <c r="AX359" s="13" t="s">
        <v>76</v>
      </c>
      <c r="AY359" s="227" t="s">
        <v>120</v>
      </c>
    </row>
    <row r="360" s="13" customFormat="1">
      <c r="A360" s="13"/>
      <c r="B360" s="216"/>
      <c r="C360" s="217"/>
      <c r="D360" s="218" t="s">
        <v>129</v>
      </c>
      <c r="E360" s="219" t="s">
        <v>31</v>
      </c>
      <c r="F360" s="220" t="s">
        <v>457</v>
      </c>
      <c r="G360" s="217"/>
      <c r="H360" s="221">
        <v>39.75</v>
      </c>
      <c r="I360" s="222"/>
      <c r="J360" s="217"/>
      <c r="K360" s="217"/>
      <c r="L360" s="223"/>
      <c r="M360" s="224"/>
      <c r="N360" s="225"/>
      <c r="O360" s="225"/>
      <c r="P360" s="225"/>
      <c r="Q360" s="225"/>
      <c r="R360" s="225"/>
      <c r="S360" s="225"/>
      <c r="T360" s="22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7" t="s">
        <v>129</v>
      </c>
      <c r="AU360" s="227" t="s">
        <v>136</v>
      </c>
      <c r="AV360" s="13" t="s">
        <v>86</v>
      </c>
      <c r="AW360" s="13" t="s">
        <v>37</v>
      </c>
      <c r="AX360" s="13" t="s">
        <v>76</v>
      </c>
      <c r="AY360" s="227" t="s">
        <v>120</v>
      </c>
    </row>
    <row r="361" s="13" customFormat="1">
      <c r="A361" s="13"/>
      <c r="B361" s="216"/>
      <c r="C361" s="217"/>
      <c r="D361" s="218" t="s">
        <v>129</v>
      </c>
      <c r="E361" s="219" t="s">
        <v>31</v>
      </c>
      <c r="F361" s="220" t="s">
        <v>458</v>
      </c>
      <c r="G361" s="217"/>
      <c r="H361" s="221">
        <v>25</v>
      </c>
      <c r="I361" s="222"/>
      <c r="J361" s="217"/>
      <c r="K361" s="217"/>
      <c r="L361" s="223"/>
      <c r="M361" s="224"/>
      <c r="N361" s="225"/>
      <c r="O361" s="225"/>
      <c r="P361" s="225"/>
      <c r="Q361" s="225"/>
      <c r="R361" s="225"/>
      <c r="S361" s="225"/>
      <c r="T361" s="22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7" t="s">
        <v>129</v>
      </c>
      <c r="AU361" s="227" t="s">
        <v>136</v>
      </c>
      <c r="AV361" s="13" t="s">
        <v>86</v>
      </c>
      <c r="AW361" s="13" t="s">
        <v>37</v>
      </c>
      <c r="AX361" s="13" t="s">
        <v>76</v>
      </c>
      <c r="AY361" s="227" t="s">
        <v>120</v>
      </c>
    </row>
    <row r="362" s="13" customFormat="1">
      <c r="A362" s="13"/>
      <c r="B362" s="216"/>
      <c r="C362" s="217"/>
      <c r="D362" s="218" t="s">
        <v>129</v>
      </c>
      <c r="E362" s="219" t="s">
        <v>31</v>
      </c>
      <c r="F362" s="220" t="s">
        <v>459</v>
      </c>
      <c r="G362" s="217"/>
      <c r="H362" s="221">
        <v>23.5</v>
      </c>
      <c r="I362" s="222"/>
      <c r="J362" s="217"/>
      <c r="K362" s="217"/>
      <c r="L362" s="223"/>
      <c r="M362" s="224"/>
      <c r="N362" s="225"/>
      <c r="O362" s="225"/>
      <c r="P362" s="225"/>
      <c r="Q362" s="225"/>
      <c r="R362" s="225"/>
      <c r="S362" s="225"/>
      <c r="T362" s="22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27" t="s">
        <v>129</v>
      </c>
      <c r="AU362" s="227" t="s">
        <v>136</v>
      </c>
      <c r="AV362" s="13" t="s">
        <v>86</v>
      </c>
      <c r="AW362" s="13" t="s">
        <v>37</v>
      </c>
      <c r="AX362" s="13" t="s">
        <v>76</v>
      </c>
      <c r="AY362" s="227" t="s">
        <v>120</v>
      </c>
    </row>
    <row r="363" s="13" customFormat="1">
      <c r="A363" s="13"/>
      <c r="B363" s="216"/>
      <c r="C363" s="217"/>
      <c r="D363" s="218" t="s">
        <v>129</v>
      </c>
      <c r="E363" s="219" t="s">
        <v>31</v>
      </c>
      <c r="F363" s="220" t="s">
        <v>460</v>
      </c>
      <c r="G363" s="217"/>
      <c r="H363" s="221">
        <v>22</v>
      </c>
      <c r="I363" s="222"/>
      <c r="J363" s="217"/>
      <c r="K363" s="217"/>
      <c r="L363" s="223"/>
      <c r="M363" s="224"/>
      <c r="N363" s="225"/>
      <c r="O363" s="225"/>
      <c r="P363" s="225"/>
      <c r="Q363" s="225"/>
      <c r="R363" s="225"/>
      <c r="S363" s="225"/>
      <c r="T363" s="22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7" t="s">
        <v>129</v>
      </c>
      <c r="AU363" s="227" t="s">
        <v>136</v>
      </c>
      <c r="AV363" s="13" t="s">
        <v>86</v>
      </c>
      <c r="AW363" s="13" t="s">
        <v>37</v>
      </c>
      <c r="AX363" s="13" t="s">
        <v>76</v>
      </c>
      <c r="AY363" s="227" t="s">
        <v>120</v>
      </c>
    </row>
    <row r="364" s="13" customFormat="1">
      <c r="A364" s="13"/>
      <c r="B364" s="216"/>
      <c r="C364" s="217"/>
      <c r="D364" s="218" t="s">
        <v>129</v>
      </c>
      <c r="E364" s="219" t="s">
        <v>31</v>
      </c>
      <c r="F364" s="220" t="s">
        <v>461</v>
      </c>
      <c r="G364" s="217"/>
      <c r="H364" s="221">
        <v>11</v>
      </c>
      <c r="I364" s="222"/>
      <c r="J364" s="217"/>
      <c r="K364" s="217"/>
      <c r="L364" s="223"/>
      <c r="M364" s="224"/>
      <c r="N364" s="225"/>
      <c r="O364" s="225"/>
      <c r="P364" s="225"/>
      <c r="Q364" s="225"/>
      <c r="R364" s="225"/>
      <c r="S364" s="225"/>
      <c r="T364" s="22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7" t="s">
        <v>129</v>
      </c>
      <c r="AU364" s="227" t="s">
        <v>136</v>
      </c>
      <c r="AV364" s="13" t="s">
        <v>86</v>
      </c>
      <c r="AW364" s="13" t="s">
        <v>37</v>
      </c>
      <c r="AX364" s="13" t="s">
        <v>76</v>
      </c>
      <c r="AY364" s="227" t="s">
        <v>120</v>
      </c>
    </row>
    <row r="365" s="15" customFormat="1">
      <c r="A365" s="15"/>
      <c r="B365" s="243"/>
      <c r="C365" s="244"/>
      <c r="D365" s="218" t="s">
        <v>129</v>
      </c>
      <c r="E365" s="245" t="s">
        <v>31</v>
      </c>
      <c r="F365" s="246" t="s">
        <v>222</v>
      </c>
      <c r="G365" s="244"/>
      <c r="H365" s="247">
        <v>1205.576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3" t="s">
        <v>129</v>
      </c>
      <c r="AU365" s="253" t="s">
        <v>136</v>
      </c>
      <c r="AV365" s="15" t="s">
        <v>127</v>
      </c>
      <c r="AW365" s="15" t="s">
        <v>37</v>
      </c>
      <c r="AX365" s="15" t="s">
        <v>84</v>
      </c>
      <c r="AY365" s="253" t="s">
        <v>120</v>
      </c>
    </row>
    <row r="366" s="2" customFormat="1" ht="24.15" customHeight="1">
      <c r="A366" s="41"/>
      <c r="B366" s="42"/>
      <c r="C366" s="203" t="s">
        <v>462</v>
      </c>
      <c r="D366" s="203" t="s">
        <v>122</v>
      </c>
      <c r="E366" s="204" t="s">
        <v>463</v>
      </c>
      <c r="F366" s="205" t="s">
        <v>464</v>
      </c>
      <c r="G366" s="206" t="s">
        <v>407</v>
      </c>
      <c r="H366" s="207">
        <v>1205.576</v>
      </c>
      <c r="I366" s="208"/>
      <c r="J366" s="209">
        <f>ROUND(I366*H366,2)</f>
        <v>0</v>
      </c>
      <c r="K366" s="205" t="s">
        <v>143</v>
      </c>
      <c r="L366" s="47"/>
      <c r="M366" s="210" t="s">
        <v>31</v>
      </c>
      <c r="N366" s="211" t="s">
        <v>47</v>
      </c>
      <c r="O366" s="87"/>
      <c r="P366" s="212">
        <f>O366*H366</f>
        <v>0</v>
      </c>
      <c r="Q366" s="212">
        <v>0</v>
      </c>
      <c r="R366" s="212">
        <f>Q366*H366</f>
        <v>0</v>
      </c>
      <c r="S366" s="212">
        <v>0</v>
      </c>
      <c r="T366" s="213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4" t="s">
        <v>127</v>
      </c>
      <c r="AT366" s="214" t="s">
        <v>122</v>
      </c>
      <c r="AU366" s="214" t="s">
        <v>136</v>
      </c>
      <c r="AY366" s="20" t="s">
        <v>120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20" t="s">
        <v>84</v>
      </c>
      <c r="BK366" s="215">
        <f>ROUND(I366*H366,2)</f>
        <v>0</v>
      </c>
      <c r="BL366" s="20" t="s">
        <v>127</v>
      </c>
      <c r="BM366" s="214" t="s">
        <v>465</v>
      </c>
    </row>
    <row r="367" s="2" customFormat="1">
      <c r="A367" s="41"/>
      <c r="B367" s="42"/>
      <c r="C367" s="43"/>
      <c r="D367" s="238" t="s">
        <v>145</v>
      </c>
      <c r="E367" s="43"/>
      <c r="F367" s="239" t="s">
        <v>466</v>
      </c>
      <c r="G367" s="43"/>
      <c r="H367" s="43"/>
      <c r="I367" s="240"/>
      <c r="J367" s="43"/>
      <c r="K367" s="43"/>
      <c r="L367" s="47"/>
      <c r="M367" s="241"/>
      <c r="N367" s="24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145</v>
      </c>
      <c r="AU367" s="20" t="s">
        <v>136</v>
      </c>
    </row>
    <row r="368" s="2" customFormat="1" ht="24.15" customHeight="1">
      <c r="A368" s="41"/>
      <c r="B368" s="42"/>
      <c r="C368" s="203" t="s">
        <v>467</v>
      </c>
      <c r="D368" s="203" t="s">
        <v>122</v>
      </c>
      <c r="E368" s="204" t="s">
        <v>468</v>
      </c>
      <c r="F368" s="205" t="s">
        <v>469</v>
      </c>
      <c r="G368" s="206" t="s">
        <v>407</v>
      </c>
      <c r="H368" s="207">
        <v>1205.576</v>
      </c>
      <c r="I368" s="208"/>
      <c r="J368" s="209">
        <f>ROUND(I368*H368,2)</f>
        <v>0</v>
      </c>
      <c r="K368" s="205" t="s">
        <v>143</v>
      </c>
      <c r="L368" s="47"/>
      <c r="M368" s="210" t="s">
        <v>31</v>
      </c>
      <c r="N368" s="211" t="s">
        <v>47</v>
      </c>
      <c r="O368" s="87"/>
      <c r="P368" s="212">
        <f>O368*H368</f>
        <v>0</v>
      </c>
      <c r="Q368" s="212">
        <v>0</v>
      </c>
      <c r="R368" s="212">
        <f>Q368*H368</f>
        <v>0</v>
      </c>
      <c r="S368" s="212">
        <v>0</v>
      </c>
      <c r="T368" s="213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4" t="s">
        <v>127</v>
      </c>
      <c r="AT368" s="214" t="s">
        <v>122</v>
      </c>
      <c r="AU368" s="214" t="s">
        <v>136</v>
      </c>
      <c r="AY368" s="20" t="s">
        <v>120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20" t="s">
        <v>84</v>
      </c>
      <c r="BK368" s="215">
        <f>ROUND(I368*H368,2)</f>
        <v>0</v>
      </c>
      <c r="BL368" s="20" t="s">
        <v>127</v>
      </c>
      <c r="BM368" s="214" t="s">
        <v>470</v>
      </c>
    </row>
    <row r="369" s="2" customFormat="1">
      <c r="A369" s="41"/>
      <c r="B369" s="42"/>
      <c r="C369" s="43"/>
      <c r="D369" s="238" t="s">
        <v>145</v>
      </c>
      <c r="E369" s="43"/>
      <c r="F369" s="239" t="s">
        <v>471</v>
      </c>
      <c r="G369" s="43"/>
      <c r="H369" s="43"/>
      <c r="I369" s="240"/>
      <c r="J369" s="43"/>
      <c r="K369" s="43"/>
      <c r="L369" s="47"/>
      <c r="M369" s="241"/>
      <c r="N369" s="24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145</v>
      </c>
      <c r="AU369" s="20" t="s">
        <v>136</v>
      </c>
    </row>
    <row r="370" s="2" customFormat="1" ht="16.5" customHeight="1">
      <c r="A370" s="41"/>
      <c r="B370" s="42"/>
      <c r="C370" s="265" t="s">
        <v>472</v>
      </c>
      <c r="D370" s="265" t="s">
        <v>384</v>
      </c>
      <c r="E370" s="266" t="s">
        <v>473</v>
      </c>
      <c r="F370" s="267" t="s">
        <v>474</v>
      </c>
      <c r="G370" s="268" t="s">
        <v>475</v>
      </c>
      <c r="H370" s="269">
        <v>18.084</v>
      </c>
      <c r="I370" s="270"/>
      <c r="J370" s="271">
        <f>ROUND(I370*H370,2)</f>
        <v>0</v>
      </c>
      <c r="K370" s="267" t="s">
        <v>143</v>
      </c>
      <c r="L370" s="272"/>
      <c r="M370" s="273" t="s">
        <v>31</v>
      </c>
      <c r="N370" s="274" t="s">
        <v>47</v>
      </c>
      <c r="O370" s="87"/>
      <c r="P370" s="212">
        <f>O370*H370</f>
        <v>0</v>
      </c>
      <c r="Q370" s="212">
        <v>0.001</v>
      </c>
      <c r="R370" s="212">
        <f>Q370*H370</f>
        <v>0.018083999999999999</v>
      </c>
      <c r="S370" s="212">
        <v>0</v>
      </c>
      <c r="T370" s="213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4" t="s">
        <v>166</v>
      </c>
      <c r="AT370" s="214" t="s">
        <v>384</v>
      </c>
      <c r="AU370" s="214" t="s">
        <v>136</v>
      </c>
      <c r="AY370" s="20" t="s">
        <v>120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20" t="s">
        <v>84</v>
      </c>
      <c r="BK370" s="215">
        <f>ROUND(I370*H370,2)</f>
        <v>0</v>
      </c>
      <c r="BL370" s="20" t="s">
        <v>127</v>
      </c>
      <c r="BM370" s="214" t="s">
        <v>476</v>
      </c>
    </row>
    <row r="371" s="13" customFormat="1">
      <c r="A371" s="13"/>
      <c r="B371" s="216"/>
      <c r="C371" s="217"/>
      <c r="D371" s="218" t="s">
        <v>129</v>
      </c>
      <c r="E371" s="219" t="s">
        <v>31</v>
      </c>
      <c r="F371" s="220" t="s">
        <v>477</v>
      </c>
      <c r="G371" s="217"/>
      <c r="H371" s="221">
        <v>1205.576</v>
      </c>
      <c r="I371" s="222"/>
      <c r="J371" s="217"/>
      <c r="K371" s="217"/>
      <c r="L371" s="223"/>
      <c r="M371" s="224"/>
      <c r="N371" s="225"/>
      <c r="O371" s="225"/>
      <c r="P371" s="225"/>
      <c r="Q371" s="225"/>
      <c r="R371" s="225"/>
      <c r="S371" s="225"/>
      <c r="T371" s="22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7" t="s">
        <v>129</v>
      </c>
      <c r="AU371" s="227" t="s">
        <v>136</v>
      </c>
      <c r="AV371" s="13" t="s">
        <v>86</v>
      </c>
      <c r="AW371" s="13" t="s">
        <v>37</v>
      </c>
      <c r="AX371" s="13" t="s">
        <v>84</v>
      </c>
      <c r="AY371" s="227" t="s">
        <v>120</v>
      </c>
    </row>
    <row r="372" s="13" customFormat="1">
      <c r="A372" s="13"/>
      <c r="B372" s="216"/>
      <c r="C372" s="217"/>
      <c r="D372" s="218" t="s">
        <v>129</v>
      </c>
      <c r="E372" s="217"/>
      <c r="F372" s="220" t="s">
        <v>478</v>
      </c>
      <c r="G372" s="217"/>
      <c r="H372" s="221">
        <v>18.084</v>
      </c>
      <c r="I372" s="222"/>
      <c r="J372" s="217"/>
      <c r="K372" s="217"/>
      <c r="L372" s="223"/>
      <c r="M372" s="224"/>
      <c r="N372" s="225"/>
      <c r="O372" s="225"/>
      <c r="P372" s="225"/>
      <c r="Q372" s="225"/>
      <c r="R372" s="225"/>
      <c r="S372" s="225"/>
      <c r="T372" s="22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7" t="s">
        <v>129</v>
      </c>
      <c r="AU372" s="227" t="s">
        <v>136</v>
      </c>
      <c r="AV372" s="13" t="s">
        <v>86</v>
      </c>
      <c r="AW372" s="13" t="s">
        <v>4</v>
      </c>
      <c r="AX372" s="13" t="s">
        <v>84</v>
      </c>
      <c r="AY372" s="227" t="s">
        <v>120</v>
      </c>
    </row>
    <row r="373" s="2" customFormat="1" ht="16.5" customHeight="1">
      <c r="A373" s="41"/>
      <c r="B373" s="42"/>
      <c r="C373" s="265" t="s">
        <v>479</v>
      </c>
      <c r="D373" s="265" t="s">
        <v>384</v>
      </c>
      <c r="E373" s="266" t="s">
        <v>480</v>
      </c>
      <c r="F373" s="267" t="s">
        <v>481</v>
      </c>
      <c r="G373" s="268" t="s">
        <v>183</v>
      </c>
      <c r="H373" s="269">
        <v>36.167000000000002</v>
      </c>
      <c r="I373" s="270"/>
      <c r="J373" s="271">
        <f>ROUND(I373*H373,2)</f>
        <v>0</v>
      </c>
      <c r="K373" s="267" t="s">
        <v>143</v>
      </c>
      <c r="L373" s="272"/>
      <c r="M373" s="273" t="s">
        <v>31</v>
      </c>
      <c r="N373" s="274" t="s">
        <v>47</v>
      </c>
      <c r="O373" s="87"/>
      <c r="P373" s="212">
        <f>O373*H373</f>
        <v>0</v>
      </c>
      <c r="Q373" s="212">
        <v>0.20999999999999999</v>
      </c>
      <c r="R373" s="212">
        <f>Q373*H373</f>
        <v>7.5950699999999998</v>
      </c>
      <c r="S373" s="212">
        <v>0</v>
      </c>
      <c r="T373" s="213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4" t="s">
        <v>166</v>
      </c>
      <c r="AT373" s="214" t="s">
        <v>384</v>
      </c>
      <c r="AU373" s="214" t="s">
        <v>136</v>
      </c>
      <c r="AY373" s="20" t="s">
        <v>120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20" t="s">
        <v>84</v>
      </c>
      <c r="BK373" s="215">
        <f>ROUND(I373*H373,2)</f>
        <v>0</v>
      </c>
      <c r="BL373" s="20" t="s">
        <v>127</v>
      </c>
      <c r="BM373" s="214" t="s">
        <v>482</v>
      </c>
    </row>
    <row r="374" s="13" customFormat="1">
      <c r="A374" s="13"/>
      <c r="B374" s="216"/>
      <c r="C374" s="217"/>
      <c r="D374" s="218" t="s">
        <v>129</v>
      </c>
      <c r="E374" s="219" t="s">
        <v>31</v>
      </c>
      <c r="F374" s="220" t="s">
        <v>477</v>
      </c>
      <c r="G374" s="217"/>
      <c r="H374" s="221">
        <v>1205.576</v>
      </c>
      <c r="I374" s="222"/>
      <c r="J374" s="217"/>
      <c r="K374" s="217"/>
      <c r="L374" s="223"/>
      <c r="M374" s="224"/>
      <c r="N374" s="225"/>
      <c r="O374" s="225"/>
      <c r="P374" s="225"/>
      <c r="Q374" s="225"/>
      <c r="R374" s="225"/>
      <c r="S374" s="225"/>
      <c r="T374" s="22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7" t="s">
        <v>129</v>
      </c>
      <c r="AU374" s="227" t="s">
        <v>136</v>
      </c>
      <c r="AV374" s="13" t="s">
        <v>86</v>
      </c>
      <c r="AW374" s="13" t="s">
        <v>37</v>
      </c>
      <c r="AX374" s="13" t="s">
        <v>84</v>
      </c>
      <c r="AY374" s="227" t="s">
        <v>120</v>
      </c>
    </row>
    <row r="375" s="13" customFormat="1">
      <c r="A375" s="13"/>
      <c r="B375" s="216"/>
      <c r="C375" s="217"/>
      <c r="D375" s="218" t="s">
        <v>129</v>
      </c>
      <c r="E375" s="217"/>
      <c r="F375" s="220" t="s">
        <v>483</v>
      </c>
      <c r="G375" s="217"/>
      <c r="H375" s="221">
        <v>36.167000000000002</v>
      </c>
      <c r="I375" s="222"/>
      <c r="J375" s="217"/>
      <c r="K375" s="217"/>
      <c r="L375" s="223"/>
      <c r="M375" s="224"/>
      <c r="N375" s="225"/>
      <c r="O375" s="225"/>
      <c r="P375" s="225"/>
      <c r="Q375" s="225"/>
      <c r="R375" s="225"/>
      <c r="S375" s="225"/>
      <c r="T375" s="22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7" t="s">
        <v>129</v>
      </c>
      <c r="AU375" s="227" t="s">
        <v>136</v>
      </c>
      <c r="AV375" s="13" t="s">
        <v>86</v>
      </c>
      <c r="AW375" s="13" t="s">
        <v>4</v>
      </c>
      <c r="AX375" s="13" t="s">
        <v>84</v>
      </c>
      <c r="AY375" s="227" t="s">
        <v>120</v>
      </c>
    </row>
    <row r="376" s="2" customFormat="1" ht="24.15" customHeight="1">
      <c r="A376" s="41"/>
      <c r="B376" s="42"/>
      <c r="C376" s="203" t="s">
        <v>484</v>
      </c>
      <c r="D376" s="203" t="s">
        <v>122</v>
      </c>
      <c r="E376" s="204" t="s">
        <v>485</v>
      </c>
      <c r="F376" s="205" t="s">
        <v>486</v>
      </c>
      <c r="G376" s="206" t="s">
        <v>407</v>
      </c>
      <c r="H376" s="207">
        <v>1205.576</v>
      </c>
      <c r="I376" s="208"/>
      <c r="J376" s="209">
        <f>ROUND(I376*H376,2)</f>
        <v>0</v>
      </c>
      <c r="K376" s="205" t="s">
        <v>143</v>
      </c>
      <c r="L376" s="47"/>
      <c r="M376" s="210" t="s">
        <v>31</v>
      </c>
      <c r="N376" s="211" t="s">
        <v>47</v>
      </c>
      <c r="O376" s="87"/>
      <c r="P376" s="212">
        <f>O376*H376</f>
        <v>0</v>
      </c>
      <c r="Q376" s="212">
        <v>0</v>
      </c>
      <c r="R376" s="212">
        <f>Q376*H376</f>
        <v>0</v>
      </c>
      <c r="S376" s="212">
        <v>0</v>
      </c>
      <c r="T376" s="213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4" t="s">
        <v>127</v>
      </c>
      <c r="AT376" s="214" t="s">
        <v>122</v>
      </c>
      <c r="AU376" s="214" t="s">
        <v>136</v>
      </c>
      <c r="AY376" s="20" t="s">
        <v>120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20" t="s">
        <v>84</v>
      </c>
      <c r="BK376" s="215">
        <f>ROUND(I376*H376,2)</f>
        <v>0</v>
      </c>
      <c r="BL376" s="20" t="s">
        <v>127</v>
      </c>
      <c r="BM376" s="214" t="s">
        <v>487</v>
      </c>
    </row>
    <row r="377" s="2" customFormat="1">
      <c r="A377" s="41"/>
      <c r="B377" s="42"/>
      <c r="C377" s="43"/>
      <c r="D377" s="238" t="s">
        <v>145</v>
      </c>
      <c r="E377" s="43"/>
      <c r="F377" s="239" t="s">
        <v>488</v>
      </c>
      <c r="G377" s="43"/>
      <c r="H377" s="43"/>
      <c r="I377" s="240"/>
      <c r="J377" s="43"/>
      <c r="K377" s="43"/>
      <c r="L377" s="47"/>
      <c r="M377" s="241"/>
      <c r="N377" s="24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145</v>
      </c>
      <c r="AU377" s="20" t="s">
        <v>136</v>
      </c>
    </row>
    <row r="378" s="12" customFormat="1" ht="22.8" customHeight="1">
      <c r="A378" s="12"/>
      <c r="B378" s="187"/>
      <c r="C378" s="188"/>
      <c r="D378" s="189" t="s">
        <v>75</v>
      </c>
      <c r="E378" s="201" t="s">
        <v>148</v>
      </c>
      <c r="F378" s="201" t="s">
        <v>489</v>
      </c>
      <c r="G378" s="188"/>
      <c r="H378" s="188"/>
      <c r="I378" s="191"/>
      <c r="J378" s="202">
        <f>BK378</f>
        <v>0</v>
      </c>
      <c r="K378" s="188"/>
      <c r="L378" s="193"/>
      <c r="M378" s="194"/>
      <c r="N378" s="195"/>
      <c r="O378" s="195"/>
      <c r="P378" s="196">
        <f>SUM(P379:P419)</f>
        <v>0</v>
      </c>
      <c r="Q378" s="195"/>
      <c r="R378" s="196">
        <f>SUM(R379:R419)</f>
        <v>284.65782000000002</v>
      </c>
      <c r="S378" s="195"/>
      <c r="T378" s="197">
        <f>SUM(T379:T419)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198" t="s">
        <v>84</v>
      </c>
      <c r="AT378" s="199" t="s">
        <v>75</v>
      </c>
      <c r="AU378" s="199" t="s">
        <v>84</v>
      </c>
      <c r="AY378" s="198" t="s">
        <v>120</v>
      </c>
      <c r="BK378" s="200">
        <f>SUM(BK379:BK419)</f>
        <v>0</v>
      </c>
    </row>
    <row r="379" s="2" customFormat="1" ht="16.5" customHeight="1">
      <c r="A379" s="41"/>
      <c r="B379" s="42"/>
      <c r="C379" s="203" t="s">
        <v>490</v>
      </c>
      <c r="D379" s="203" t="s">
        <v>122</v>
      </c>
      <c r="E379" s="204" t="s">
        <v>491</v>
      </c>
      <c r="F379" s="205" t="s">
        <v>492</v>
      </c>
      <c r="G379" s="206" t="s">
        <v>407</v>
      </c>
      <c r="H379" s="207">
        <v>8436.6000000000004</v>
      </c>
      <c r="I379" s="208"/>
      <c r="J379" s="209">
        <f>ROUND(I379*H379,2)</f>
        <v>0</v>
      </c>
      <c r="K379" s="205" t="s">
        <v>143</v>
      </c>
      <c r="L379" s="47"/>
      <c r="M379" s="210" t="s">
        <v>31</v>
      </c>
      <c r="N379" s="211" t="s">
        <v>47</v>
      </c>
      <c r="O379" s="87"/>
      <c r="P379" s="212">
        <f>O379*H379</f>
        <v>0</v>
      </c>
      <c r="Q379" s="212">
        <v>0</v>
      </c>
      <c r="R379" s="212">
        <f>Q379*H379</f>
        <v>0</v>
      </c>
      <c r="S379" s="212">
        <v>0</v>
      </c>
      <c r="T379" s="213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4" t="s">
        <v>127</v>
      </c>
      <c r="AT379" s="214" t="s">
        <v>122</v>
      </c>
      <c r="AU379" s="214" t="s">
        <v>86</v>
      </c>
      <c r="AY379" s="20" t="s">
        <v>120</v>
      </c>
      <c r="BE379" s="215">
        <f>IF(N379="základní",J379,0)</f>
        <v>0</v>
      </c>
      <c r="BF379" s="215">
        <f>IF(N379="snížená",J379,0)</f>
        <v>0</v>
      </c>
      <c r="BG379" s="215">
        <f>IF(N379="zákl. přenesená",J379,0)</f>
        <v>0</v>
      </c>
      <c r="BH379" s="215">
        <f>IF(N379="sníž. přenesená",J379,0)</f>
        <v>0</v>
      </c>
      <c r="BI379" s="215">
        <f>IF(N379="nulová",J379,0)</f>
        <v>0</v>
      </c>
      <c r="BJ379" s="20" t="s">
        <v>84</v>
      </c>
      <c r="BK379" s="215">
        <f>ROUND(I379*H379,2)</f>
        <v>0</v>
      </c>
      <c r="BL379" s="20" t="s">
        <v>127</v>
      </c>
      <c r="BM379" s="214" t="s">
        <v>493</v>
      </c>
    </row>
    <row r="380" s="2" customFormat="1">
      <c r="A380" s="41"/>
      <c r="B380" s="42"/>
      <c r="C380" s="43"/>
      <c r="D380" s="238" t="s">
        <v>145</v>
      </c>
      <c r="E380" s="43"/>
      <c r="F380" s="239" t="s">
        <v>494</v>
      </c>
      <c r="G380" s="43"/>
      <c r="H380" s="43"/>
      <c r="I380" s="240"/>
      <c r="J380" s="43"/>
      <c r="K380" s="43"/>
      <c r="L380" s="47"/>
      <c r="M380" s="241"/>
      <c r="N380" s="24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145</v>
      </c>
      <c r="AU380" s="20" t="s">
        <v>86</v>
      </c>
    </row>
    <row r="381" s="14" customFormat="1">
      <c r="A381" s="14"/>
      <c r="B381" s="228"/>
      <c r="C381" s="229"/>
      <c r="D381" s="218" t="s">
        <v>129</v>
      </c>
      <c r="E381" s="230" t="s">
        <v>31</v>
      </c>
      <c r="F381" s="231" t="s">
        <v>495</v>
      </c>
      <c r="G381" s="229"/>
      <c r="H381" s="230" t="s">
        <v>31</v>
      </c>
      <c r="I381" s="232"/>
      <c r="J381" s="229"/>
      <c r="K381" s="229"/>
      <c r="L381" s="233"/>
      <c r="M381" s="234"/>
      <c r="N381" s="235"/>
      <c r="O381" s="235"/>
      <c r="P381" s="235"/>
      <c r="Q381" s="235"/>
      <c r="R381" s="235"/>
      <c r="S381" s="235"/>
      <c r="T381" s="23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37" t="s">
        <v>129</v>
      </c>
      <c r="AU381" s="237" t="s">
        <v>86</v>
      </c>
      <c r="AV381" s="14" t="s">
        <v>84</v>
      </c>
      <c r="AW381" s="14" t="s">
        <v>37</v>
      </c>
      <c r="AX381" s="14" t="s">
        <v>76</v>
      </c>
      <c r="AY381" s="237" t="s">
        <v>120</v>
      </c>
    </row>
    <row r="382" s="13" customFormat="1">
      <c r="A382" s="13"/>
      <c r="B382" s="216"/>
      <c r="C382" s="217"/>
      <c r="D382" s="218" t="s">
        <v>129</v>
      </c>
      <c r="E382" s="219" t="s">
        <v>31</v>
      </c>
      <c r="F382" s="220" t="s">
        <v>496</v>
      </c>
      <c r="G382" s="217"/>
      <c r="H382" s="221">
        <v>4090.1999999999998</v>
      </c>
      <c r="I382" s="222"/>
      <c r="J382" s="217"/>
      <c r="K382" s="217"/>
      <c r="L382" s="223"/>
      <c r="M382" s="224"/>
      <c r="N382" s="225"/>
      <c r="O382" s="225"/>
      <c r="P382" s="225"/>
      <c r="Q382" s="225"/>
      <c r="R382" s="225"/>
      <c r="S382" s="225"/>
      <c r="T382" s="22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27" t="s">
        <v>129</v>
      </c>
      <c r="AU382" s="227" t="s">
        <v>86</v>
      </c>
      <c r="AV382" s="13" t="s">
        <v>86</v>
      </c>
      <c r="AW382" s="13" t="s">
        <v>37</v>
      </c>
      <c r="AX382" s="13" t="s">
        <v>76</v>
      </c>
      <c r="AY382" s="227" t="s">
        <v>120</v>
      </c>
    </row>
    <row r="383" s="14" customFormat="1">
      <c r="A383" s="14"/>
      <c r="B383" s="228"/>
      <c r="C383" s="229"/>
      <c r="D383" s="218" t="s">
        <v>129</v>
      </c>
      <c r="E383" s="230" t="s">
        <v>31</v>
      </c>
      <c r="F383" s="231" t="s">
        <v>497</v>
      </c>
      <c r="G383" s="229"/>
      <c r="H383" s="230" t="s">
        <v>31</v>
      </c>
      <c r="I383" s="232"/>
      <c r="J383" s="229"/>
      <c r="K383" s="229"/>
      <c r="L383" s="233"/>
      <c r="M383" s="234"/>
      <c r="N383" s="235"/>
      <c r="O383" s="235"/>
      <c r="P383" s="235"/>
      <c r="Q383" s="235"/>
      <c r="R383" s="235"/>
      <c r="S383" s="235"/>
      <c r="T383" s="23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37" t="s">
        <v>129</v>
      </c>
      <c r="AU383" s="237" t="s">
        <v>86</v>
      </c>
      <c r="AV383" s="14" t="s">
        <v>84</v>
      </c>
      <c r="AW383" s="14" t="s">
        <v>37</v>
      </c>
      <c r="AX383" s="14" t="s">
        <v>76</v>
      </c>
      <c r="AY383" s="237" t="s">
        <v>120</v>
      </c>
    </row>
    <row r="384" s="13" customFormat="1">
      <c r="A384" s="13"/>
      <c r="B384" s="216"/>
      <c r="C384" s="217"/>
      <c r="D384" s="218" t="s">
        <v>129</v>
      </c>
      <c r="E384" s="219" t="s">
        <v>31</v>
      </c>
      <c r="F384" s="220" t="s">
        <v>410</v>
      </c>
      <c r="G384" s="217"/>
      <c r="H384" s="221">
        <v>4346.3999999999996</v>
      </c>
      <c r="I384" s="222"/>
      <c r="J384" s="217"/>
      <c r="K384" s="217"/>
      <c r="L384" s="223"/>
      <c r="M384" s="224"/>
      <c r="N384" s="225"/>
      <c r="O384" s="225"/>
      <c r="P384" s="225"/>
      <c r="Q384" s="225"/>
      <c r="R384" s="225"/>
      <c r="S384" s="225"/>
      <c r="T384" s="22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27" t="s">
        <v>129</v>
      </c>
      <c r="AU384" s="227" t="s">
        <v>86</v>
      </c>
      <c r="AV384" s="13" t="s">
        <v>86</v>
      </c>
      <c r="AW384" s="13" t="s">
        <v>37</v>
      </c>
      <c r="AX384" s="13" t="s">
        <v>76</v>
      </c>
      <c r="AY384" s="227" t="s">
        <v>120</v>
      </c>
    </row>
    <row r="385" s="15" customFormat="1">
      <c r="A385" s="15"/>
      <c r="B385" s="243"/>
      <c r="C385" s="244"/>
      <c r="D385" s="218" t="s">
        <v>129</v>
      </c>
      <c r="E385" s="245" t="s">
        <v>31</v>
      </c>
      <c r="F385" s="246" t="s">
        <v>222</v>
      </c>
      <c r="G385" s="244"/>
      <c r="H385" s="247">
        <v>8436.5999999999985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3" t="s">
        <v>129</v>
      </c>
      <c r="AU385" s="253" t="s">
        <v>86</v>
      </c>
      <c r="AV385" s="15" t="s">
        <v>127</v>
      </c>
      <c r="AW385" s="15" t="s">
        <v>37</v>
      </c>
      <c r="AX385" s="15" t="s">
        <v>84</v>
      </c>
      <c r="AY385" s="253" t="s">
        <v>120</v>
      </c>
    </row>
    <row r="386" s="2" customFormat="1" ht="24.15" customHeight="1">
      <c r="A386" s="41"/>
      <c r="B386" s="42"/>
      <c r="C386" s="203" t="s">
        <v>498</v>
      </c>
      <c r="D386" s="203" t="s">
        <v>122</v>
      </c>
      <c r="E386" s="204" t="s">
        <v>499</v>
      </c>
      <c r="F386" s="205" t="s">
        <v>500</v>
      </c>
      <c r="G386" s="206" t="s">
        <v>407</v>
      </c>
      <c r="H386" s="207">
        <v>850</v>
      </c>
      <c r="I386" s="208"/>
      <c r="J386" s="209">
        <f>ROUND(I386*H386,2)</f>
        <v>0</v>
      </c>
      <c r="K386" s="205" t="s">
        <v>143</v>
      </c>
      <c r="L386" s="47"/>
      <c r="M386" s="210" t="s">
        <v>31</v>
      </c>
      <c r="N386" s="211" t="s">
        <v>47</v>
      </c>
      <c r="O386" s="87"/>
      <c r="P386" s="212">
        <f>O386*H386</f>
        <v>0</v>
      </c>
      <c r="Q386" s="212">
        <v>0.32400000000000001</v>
      </c>
      <c r="R386" s="212">
        <f>Q386*H386</f>
        <v>275.40000000000003</v>
      </c>
      <c r="S386" s="212">
        <v>0</v>
      </c>
      <c r="T386" s="213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4" t="s">
        <v>127</v>
      </c>
      <c r="AT386" s="214" t="s">
        <v>122</v>
      </c>
      <c r="AU386" s="214" t="s">
        <v>86</v>
      </c>
      <c r="AY386" s="20" t="s">
        <v>120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20" t="s">
        <v>84</v>
      </c>
      <c r="BK386" s="215">
        <f>ROUND(I386*H386,2)</f>
        <v>0</v>
      </c>
      <c r="BL386" s="20" t="s">
        <v>127</v>
      </c>
      <c r="BM386" s="214" t="s">
        <v>501</v>
      </c>
    </row>
    <row r="387" s="2" customFormat="1">
      <c r="A387" s="41"/>
      <c r="B387" s="42"/>
      <c r="C387" s="43"/>
      <c r="D387" s="238" t="s">
        <v>145</v>
      </c>
      <c r="E387" s="43"/>
      <c r="F387" s="239" t="s">
        <v>502</v>
      </c>
      <c r="G387" s="43"/>
      <c r="H387" s="43"/>
      <c r="I387" s="240"/>
      <c r="J387" s="43"/>
      <c r="K387" s="43"/>
      <c r="L387" s="47"/>
      <c r="M387" s="241"/>
      <c r="N387" s="24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145</v>
      </c>
      <c r="AU387" s="20" t="s">
        <v>86</v>
      </c>
    </row>
    <row r="388" s="13" customFormat="1">
      <c r="A388" s="13"/>
      <c r="B388" s="216"/>
      <c r="C388" s="217"/>
      <c r="D388" s="218" t="s">
        <v>129</v>
      </c>
      <c r="E388" s="219" t="s">
        <v>31</v>
      </c>
      <c r="F388" s="220" t="s">
        <v>503</v>
      </c>
      <c r="G388" s="217"/>
      <c r="H388" s="221">
        <v>850</v>
      </c>
      <c r="I388" s="222"/>
      <c r="J388" s="217"/>
      <c r="K388" s="217"/>
      <c r="L388" s="223"/>
      <c r="M388" s="224"/>
      <c r="N388" s="225"/>
      <c r="O388" s="225"/>
      <c r="P388" s="225"/>
      <c r="Q388" s="225"/>
      <c r="R388" s="225"/>
      <c r="S388" s="225"/>
      <c r="T388" s="22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27" t="s">
        <v>129</v>
      </c>
      <c r="AU388" s="227" t="s">
        <v>86</v>
      </c>
      <c r="AV388" s="13" t="s">
        <v>86</v>
      </c>
      <c r="AW388" s="13" t="s">
        <v>37</v>
      </c>
      <c r="AX388" s="13" t="s">
        <v>84</v>
      </c>
      <c r="AY388" s="227" t="s">
        <v>120</v>
      </c>
    </row>
    <row r="389" s="2" customFormat="1" ht="24.15" customHeight="1">
      <c r="A389" s="41"/>
      <c r="B389" s="42"/>
      <c r="C389" s="203" t="s">
        <v>504</v>
      </c>
      <c r="D389" s="203" t="s">
        <v>122</v>
      </c>
      <c r="E389" s="204" t="s">
        <v>505</v>
      </c>
      <c r="F389" s="205" t="s">
        <v>506</v>
      </c>
      <c r="G389" s="206" t="s">
        <v>407</v>
      </c>
      <c r="H389" s="207">
        <v>2980</v>
      </c>
      <c r="I389" s="208"/>
      <c r="J389" s="209">
        <f>ROUND(I389*H389,2)</f>
        <v>0</v>
      </c>
      <c r="K389" s="205" t="s">
        <v>143</v>
      </c>
      <c r="L389" s="47"/>
      <c r="M389" s="210" t="s">
        <v>31</v>
      </c>
      <c r="N389" s="211" t="s">
        <v>47</v>
      </c>
      <c r="O389" s="87"/>
      <c r="P389" s="212">
        <f>O389*H389</f>
        <v>0</v>
      </c>
      <c r="Q389" s="212">
        <v>0</v>
      </c>
      <c r="R389" s="212">
        <f>Q389*H389</f>
        <v>0</v>
      </c>
      <c r="S389" s="212">
        <v>0</v>
      </c>
      <c r="T389" s="213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4" t="s">
        <v>127</v>
      </c>
      <c r="AT389" s="214" t="s">
        <v>122</v>
      </c>
      <c r="AU389" s="214" t="s">
        <v>86</v>
      </c>
      <c r="AY389" s="20" t="s">
        <v>120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20" t="s">
        <v>84</v>
      </c>
      <c r="BK389" s="215">
        <f>ROUND(I389*H389,2)</f>
        <v>0</v>
      </c>
      <c r="BL389" s="20" t="s">
        <v>127</v>
      </c>
      <c r="BM389" s="214" t="s">
        <v>507</v>
      </c>
    </row>
    <row r="390" s="2" customFormat="1">
      <c r="A390" s="41"/>
      <c r="B390" s="42"/>
      <c r="C390" s="43"/>
      <c r="D390" s="238" t="s">
        <v>145</v>
      </c>
      <c r="E390" s="43"/>
      <c r="F390" s="239" t="s">
        <v>508</v>
      </c>
      <c r="G390" s="43"/>
      <c r="H390" s="43"/>
      <c r="I390" s="240"/>
      <c r="J390" s="43"/>
      <c r="K390" s="43"/>
      <c r="L390" s="47"/>
      <c r="M390" s="241"/>
      <c r="N390" s="24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145</v>
      </c>
      <c r="AU390" s="20" t="s">
        <v>86</v>
      </c>
    </row>
    <row r="391" s="13" customFormat="1">
      <c r="A391" s="13"/>
      <c r="B391" s="216"/>
      <c r="C391" s="217"/>
      <c r="D391" s="218" t="s">
        <v>129</v>
      </c>
      <c r="E391" s="219" t="s">
        <v>31</v>
      </c>
      <c r="F391" s="220" t="s">
        <v>509</v>
      </c>
      <c r="G391" s="217"/>
      <c r="H391" s="221">
        <v>2980</v>
      </c>
      <c r="I391" s="222"/>
      <c r="J391" s="217"/>
      <c r="K391" s="217"/>
      <c r="L391" s="223"/>
      <c r="M391" s="224"/>
      <c r="N391" s="225"/>
      <c r="O391" s="225"/>
      <c r="P391" s="225"/>
      <c r="Q391" s="225"/>
      <c r="R391" s="225"/>
      <c r="S391" s="225"/>
      <c r="T391" s="22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27" t="s">
        <v>129</v>
      </c>
      <c r="AU391" s="227" t="s">
        <v>86</v>
      </c>
      <c r="AV391" s="13" t="s">
        <v>86</v>
      </c>
      <c r="AW391" s="13" t="s">
        <v>37</v>
      </c>
      <c r="AX391" s="13" t="s">
        <v>84</v>
      </c>
      <c r="AY391" s="227" t="s">
        <v>120</v>
      </c>
    </row>
    <row r="392" s="2" customFormat="1" ht="24.15" customHeight="1">
      <c r="A392" s="41"/>
      <c r="B392" s="42"/>
      <c r="C392" s="203" t="s">
        <v>510</v>
      </c>
      <c r="D392" s="203" t="s">
        <v>122</v>
      </c>
      <c r="E392" s="204" t="s">
        <v>511</v>
      </c>
      <c r="F392" s="205" t="s">
        <v>512</v>
      </c>
      <c r="G392" s="206" t="s">
        <v>407</v>
      </c>
      <c r="H392" s="207">
        <v>2980</v>
      </c>
      <c r="I392" s="208"/>
      <c r="J392" s="209">
        <f>ROUND(I392*H392,2)</f>
        <v>0</v>
      </c>
      <c r="K392" s="205" t="s">
        <v>143</v>
      </c>
      <c r="L392" s="47"/>
      <c r="M392" s="210" t="s">
        <v>31</v>
      </c>
      <c r="N392" s="211" t="s">
        <v>47</v>
      </c>
      <c r="O392" s="87"/>
      <c r="P392" s="212">
        <f>O392*H392</f>
        <v>0</v>
      </c>
      <c r="Q392" s="212">
        <v>0</v>
      </c>
      <c r="R392" s="212">
        <f>Q392*H392</f>
        <v>0</v>
      </c>
      <c r="S392" s="212">
        <v>0</v>
      </c>
      <c r="T392" s="213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4" t="s">
        <v>127</v>
      </c>
      <c r="AT392" s="214" t="s">
        <v>122</v>
      </c>
      <c r="AU392" s="214" t="s">
        <v>86</v>
      </c>
      <c r="AY392" s="20" t="s">
        <v>120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20" t="s">
        <v>84</v>
      </c>
      <c r="BK392" s="215">
        <f>ROUND(I392*H392,2)</f>
        <v>0</v>
      </c>
      <c r="BL392" s="20" t="s">
        <v>127</v>
      </c>
      <c r="BM392" s="214" t="s">
        <v>513</v>
      </c>
    </row>
    <row r="393" s="2" customFormat="1">
      <c r="A393" s="41"/>
      <c r="B393" s="42"/>
      <c r="C393" s="43"/>
      <c r="D393" s="238" t="s">
        <v>145</v>
      </c>
      <c r="E393" s="43"/>
      <c r="F393" s="239" t="s">
        <v>514</v>
      </c>
      <c r="G393" s="43"/>
      <c r="H393" s="43"/>
      <c r="I393" s="240"/>
      <c r="J393" s="43"/>
      <c r="K393" s="43"/>
      <c r="L393" s="47"/>
      <c r="M393" s="241"/>
      <c r="N393" s="242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145</v>
      </c>
      <c r="AU393" s="20" t="s">
        <v>86</v>
      </c>
    </row>
    <row r="394" s="13" customFormat="1">
      <c r="A394" s="13"/>
      <c r="B394" s="216"/>
      <c r="C394" s="217"/>
      <c r="D394" s="218" t="s">
        <v>129</v>
      </c>
      <c r="E394" s="219" t="s">
        <v>31</v>
      </c>
      <c r="F394" s="220" t="s">
        <v>515</v>
      </c>
      <c r="G394" s="217"/>
      <c r="H394" s="221">
        <v>2980</v>
      </c>
      <c r="I394" s="222"/>
      <c r="J394" s="217"/>
      <c r="K394" s="217"/>
      <c r="L394" s="223"/>
      <c r="M394" s="224"/>
      <c r="N394" s="225"/>
      <c r="O394" s="225"/>
      <c r="P394" s="225"/>
      <c r="Q394" s="225"/>
      <c r="R394" s="225"/>
      <c r="S394" s="225"/>
      <c r="T394" s="22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27" t="s">
        <v>129</v>
      </c>
      <c r="AU394" s="227" t="s">
        <v>86</v>
      </c>
      <c r="AV394" s="13" t="s">
        <v>86</v>
      </c>
      <c r="AW394" s="13" t="s">
        <v>37</v>
      </c>
      <c r="AX394" s="13" t="s">
        <v>84</v>
      </c>
      <c r="AY394" s="227" t="s">
        <v>120</v>
      </c>
    </row>
    <row r="395" s="2" customFormat="1" ht="16.5" customHeight="1">
      <c r="A395" s="41"/>
      <c r="B395" s="42"/>
      <c r="C395" s="203" t="s">
        <v>516</v>
      </c>
      <c r="D395" s="203" t="s">
        <v>122</v>
      </c>
      <c r="E395" s="204" t="s">
        <v>517</v>
      </c>
      <c r="F395" s="205" t="s">
        <v>518</v>
      </c>
      <c r="G395" s="206" t="s">
        <v>519</v>
      </c>
      <c r="H395" s="207">
        <v>84.5</v>
      </c>
      <c r="I395" s="208"/>
      <c r="J395" s="209">
        <f>ROUND(I395*H395,2)</f>
        <v>0</v>
      </c>
      <c r="K395" s="205" t="s">
        <v>143</v>
      </c>
      <c r="L395" s="47"/>
      <c r="M395" s="210" t="s">
        <v>31</v>
      </c>
      <c r="N395" s="211" t="s">
        <v>47</v>
      </c>
      <c r="O395" s="87"/>
      <c r="P395" s="212">
        <f>O395*H395</f>
        <v>0</v>
      </c>
      <c r="Q395" s="212">
        <v>0.10956000000000001</v>
      </c>
      <c r="R395" s="212">
        <f>Q395*H395</f>
        <v>9.2578200000000006</v>
      </c>
      <c r="S395" s="212">
        <v>0</v>
      </c>
      <c r="T395" s="213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4" t="s">
        <v>127</v>
      </c>
      <c r="AT395" s="214" t="s">
        <v>122</v>
      </c>
      <c r="AU395" s="214" t="s">
        <v>86</v>
      </c>
      <c r="AY395" s="20" t="s">
        <v>120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20" t="s">
        <v>84</v>
      </c>
      <c r="BK395" s="215">
        <f>ROUND(I395*H395,2)</f>
        <v>0</v>
      </c>
      <c r="BL395" s="20" t="s">
        <v>127</v>
      </c>
      <c r="BM395" s="214" t="s">
        <v>520</v>
      </c>
    </row>
    <row r="396" s="2" customFormat="1">
      <c r="A396" s="41"/>
      <c r="B396" s="42"/>
      <c r="C396" s="43"/>
      <c r="D396" s="238" t="s">
        <v>145</v>
      </c>
      <c r="E396" s="43"/>
      <c r="F396" s="239" t="s">
        <v>521</v>
      </c>
      <c r="G396" s="43"/>
      <c r="H396" s="43"/>
      <c r="I396" s="240"/>
      <c r="J396" s="43"/>
      <c r="K396" s="43"/>
      <c r="L396" s="47"/>
      <c r="M396" s="241"/>
      <c r="N396" s="24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145</v>
      </c>
      <c r="AU396" s="20" t="s">
        <v>86</v>
      </c>
    </row>
    <row r="397" s="13" customFormat="1">
      <c r="A397" s="13"/>
      <c r="B397" s="216"/>
      <c r="C397" s="217"/>
      <c r="D397" s="218" t="s">
        <v>129</v>
      </c>
      <c r="E397" s="219" t="s">
        <v>31</v>
      </c>
      <c r="F397" s="220" t="s">
        <v>522</v>
      </c>
      <c r="G397" s="217"/>
      <c r="H397" s="221">
        <v>5</v>
      </c>
      <c r="I397" s="222"/>
      <c r="J397" s="217"/>
      <c r="K397" s="217"/>
      <c r="L397" s="223"/>
      <c r="M397" s="224"/>
      <c r="N397" s="225"/>
      <c r="O397" s="225"/>
      <c r="P397" s="225"/>
      <c r="Q397" s="225"/>
      <c r="R397" s="225"/>
      <c r="S397" s="225"/>
      <c r="T397" s="22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27" t="s">
        <v>129</v>
      </c>
      <c r="AU397" s="227" t="s">
        <v>86</v>
      </c>
      <c r="AV397" s="13" t="s">
        <v>86</v>
      </c>
      <c r="AW397" s="13" t="s">
        <v>37</v>
      </c>
      <c r="AX397" s="13" t="s">
        <v>76</v>
      </c>
      <c r="AY397" s="227" t="s">
        <v>120</v>
      </c>
    </row>
    <row r="398" s="14" customFormat="1">
      <c r="A398" s="14"/>
      <c r="B398" s="228"/>
      <c r="C398" s="229"/>
      <c r="D398" s="218" t="s">
        <v>129</v>
      </c>
      <c r="E398" s="230" t="s">
        <v>31</v>
      </c>
      <c r="F398" s="231" t="s">
        <v>523</v>
      </c>
      <c r="G398" s="229"/>
      <c r="H398" s="230" t="s">
        <v>31</v>
      </c>
      <c r="I398" s="232"/>
      <c r="J398" s="229"/>
      <c r="K398" s="229"/>
      <c r="L398" s="233"/>
      <c r="M398" s="234"/>
      <c r="N398" s="235"/>
      <c r="O398" s="235"/>
      <c r="P398" s="235"/>
      <c r="Q398" s="235"/>
      <c r="R398" s="235"/>
      <c r="S398" s="235"/>
      <c r="T398" s="23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37" t="s">
        <v>129</v>
      </c>
      <c r="AU398" s="237" t="s">
        <v>86</v>
      </c>
      <c r="AV398" s="14" t="s">
        <v>84</v>
      </c>
      <c r="AW398" s="14" t="s">
        <v>37</v>
      </c>
      <c r="AX398" s="14" t="s">
        <v>76</v>
      </c>
      <c r="AY398" s="237" t="s">
        <v>120</v>
      </c>
    </row>
    <row r="399" s="13" customFormat="1">
      <c r="A399" s="13"/>
      <c r="B399" s="216"/>
      <c r="C399" s="217"/>
      <c r="D399" s="218" t="s">
        <v>129</v>
      </c>
      <c r="E399" s="219" t="s">
        <v>31</v>
      </c>
      <c r="F399" s="220" t="s">
        <v>524</v>
      </c>
      <c r="G399" s="217"/>
      <c r="H399" s="221">
        <v>4</v>
      </c>
      <c r="I399" s="222"/>
      <c r="J399" s="217"/>
      <c r="K399" s="217"/>
      <c r="L399" s="223"/>
      <c r="M399" s="224"/>
      <c r="N399" s="225"/>
      <c r="O399" s="225"/>
      <c r="P399" s="225"/>
      <c r="Q399" s="225"/>
      <c r="R399" s="225"/>
      <c r="S399" s="225"/>
      <c r="T399" s="22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7" t="s">
        <v>129</v>
      </c>
      <c r="AU399" s="227" t="s">
        <v>86</v>
      </c>
      <c r="AV399" s="13" t="s">
        <v>86</v>
      </c>
      <c r="AW399" s="13" t="s">
        <v>37</v>
      </c>
      <c r="AX399" s="13" t="s">
        <v>76</v>
      </c>
      <c r="AY399" s="227" t="s">
        <v>120</v>
      </c>
    </row>
    <row r="400" s="13" customFormat="1">
      <c r="A400" s="13"/>
      <c r="B400" s="216"/>
      <c r="C400" s="217"/>
      <c r="D400" s="218" t="s">
        <v>129</v>
      </c>
      <c r="E400" s="219" t="s">
        <v>31</v>
      </c>
      <c r="F400" s="220" t="s">
        <v>525</v>
      </c>
      <c r="G400" s="217"/>
      <c r="H400" s="221">
        <v>4</v>
      </c>
      <c r="I400" s="222"/>
      <c r="J400" s="217"/>
      <c r="K400" s="217"/>
      <c r="L400" s="223"/>
      <c r="M400" s="224"/>
      <c r="N400" s="225"/>
      <c r="O400" s="225"/>
      <c r="P400" s="225"/>
      <c r="Q400" s="225"/>
      <c r="R400" s="225"/>
      <c r="S400" s="225"/>
      <c r="T400" s="22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27" t="s">
        <v>129</v>
      </c>
      <c r="AU400" s="227" t="s">
        <v>86</v>
      </c>
      <c r="AV400" s="13" t="s">
        <v>86</v>
      </c>
      <c r="AW400" s="13" t="s">
        <v>37</v>
      </c>
      <c r="AX400" s="13" t="s">
        <v>76</v>
      </c>
      <c r="AY400" s="227" t="s">
        <v>120</v>
      </c>
    </row>
    <row r="401" s="13" customFormat="1">
      <c r="A401" s="13"/>
      <c r="B401" s="216"/>
      <c r="C401" s="217"/>
      <c r="D401" s="218" t="s">
        <v>129</v>
      </c>
      <c r="E401" s="219" t="s">
        <v>31</v>
      </c>
      <c r="F401" s="220" t="s">
        <v>526</v>
      </c>
      <c r="G401" s="217"/>
      <c r="H401" s="221">
        <v>4</v>
      </c>
      <c r="I401" s="222"/>
      <c r="J401" s="217"/>
      <c r="K401" s="217"/>
      <c r="L401" s="223"/>
      <c r="M401" s="224"/>
      <c r="N401" s="225"/>
      <c r="O401" s="225"/>
      <c r="P401" s="225"/>
      <c r="Q401" s="225"/>
      <c r="R401" s="225"/>
      <c r="S401" s="225"/>
      <c r="T401" s="22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27" t="s">
        <v>129</v>
      </c>
      <c r="AU401" s="227" t="s">
        <v>86</v>
      </c>
      <c r="AV401" s="13" t="s">
        <v>86</v>
      </c>
      <c r="AW401" s="13" t="s">
        <v>37</v>
      </c>
      <c r="AX401" s="13" t="s">
        <v>76</v>
      </c>
      <c r="AY401" s="227" t="s">
        <v>120</v>
      </c>
    </row>
    <row r="402" s="13" customFormat="1">
      <c r="A402" s="13"/>
      <c r="B402" s="216"/>
      <c r="C402" s="217"/>
      <c r="D402" s="218" t="s">
        <v>129</v>
      </c>
      <c r="E402" s="219" t="s">
        <v>31</v>
      </c>
      <c r="F402" s="220" t="s">
        <v>527</v>
      </c>
      <c r="G402" s="217"/>
      <c r="H402" s="221">
        <v>4</v>
      </c>
      <c r="I402" s="222"/>
      <c r="J402" s="217"/>
      <c r="K402" s="217"/>
      <c r="L402" s="223"/>
      <c r="M402" s="224"/>
      <c r="N402" s="225"/>
      <c r="O402" s="225"/>
      <c r="P402" s="225"/>
      <c r="Q402" s="225"/>
      <c r="R402" s="225"/>
      <c r="S402" s="225"/>
      <c r="T402" s="22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7" t="s">
        <v>129</v>
      </c>
      <c r="AU402" s="227" t="s">
        <v>86</v>
      </c>
      <c r="AV402" s="13" t="s">
        <v>86</v>
      </c>
      <c r="AW402" s="13" t="s">
        <v>37</v>
      </c>
      <c r="AX402" s="13" t="s">
        <v>76</v>
      </c>
      <c r="AY402" s="227" t="s">
        <v>120</v>
      </c>
    </row>
    <row r="403" s="13" customFormat="1">
      <c r="A403" s="13"/>
      <c r="B403" s="216"/>
      <c r="C403" s="217"/>
      <c r="D403" s="218" t="s">
        <v>129</v>
      </c>
      <c r="E403" s="219" t="s">
        <v>31</v>
      </c>
      <c r="F403" s="220" t="s">
        <v>528</v>
      </c>
      <c r="G403" s="217"/>
      <c r="H403" s="221">
        <v>4</v>
      </c>
      <c r="I403" s="222"/>
      <c r="J403" s="217"/>
      <c r="K403" s="217"/>
      <c r="L403" s="223"/>
      <c r="M403" s="224"/>
      <c r="N403" s="225"/>
      <c r="O403" s="225"/>
      <c r="P403" s="225"/>
      <c r="Q403" s="225"/>
      <c r="R403" s="225"/>
      <c r="S403" s="225"/>
      <c r="T403" s="22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27" t="s">
        <v>129</v>
      </c>
      <c r="AU403" s="227" t="s">
        <v>86</v>
      </c>
      <c r="AV403" s="13" t="s">
        <v>86</v>
      </c>
      <c r="AW403" s="13" t="s">
        <v>37</v>
      </c>
      <c r="AX403" s="13" t="s">
        <v>76</v>
      </c>
      <c r="AY403" s="227" t="s">
        <v>120</v>
      </c>
    </row>
    <row r="404" s="13" customFormat="1">
      <c r="A404" s="13"/>
      <c r="B404" s="216"/>
      <c r="C404" s="217"/>
      <c r="D404" s="218" t="s">
        <v>129</v>
      </c>
      <c r="E404" s="219" t="s">
        <v>31</v>
      </c>
      <c r="F404" s="220" t="s">
        <v>529</v>
      </c>
      <c r="G404" s="217"/>
      <c r="H404" s="221">
        <v>4</v>
      </c>
      <c r="I404" s="222"/>
      <c r="J404" s="217"/>
      <c r="K404" s="217"/>
      <c r="L404" s="223"/>
      <c r="M404" s="224"/>
      <c r="N404" s="225"/>
      <c r="O404" s="225"/>
      <c r="P404" s="225"/>
      <c r="Q404" s="225"/>
      <c r="R404" s="225"/>
      <c r="S404" s="225"/>
      <c r="T404" s="22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27" t="s">
        <v>129</v>
      </c>
      <c r="AU404" s="227" t="s">
        <v>86</v>
      </c>
      <c r="AV404" s="13" t="s">
        <v>86</v>
      </c>
      <c r="AW404" s="13" t="s">
        <v>37</v>
      </c>
      <c r="AX404" s="13" t="s">
        <v>76</v>
      </c>
      <c r="AY404" s="227" t="s">
        <v>120</v>
      </c>
    </row>
    <row r="405" s="13" customFormat="1">
      <c r="A405" s="13"/>
      <c r="B405" s="216"/>
      <c r="C405" s="217"/>
      <c r="D405" s="218" t="s">
        <v>129</v>
      </c>
      <c r="E405" s="219" t="s">
        <v>31</v>
      </c>
      <c r="F405" s="220" t="s">
        <v>530</v>
      </c>
      <c r="G405" s="217"/>
      <c r="H405" s="221">
        <v>4</v>
      </c>
      <c r="I405" s="222"/>
      <c r="J405" s="217"/>
      <c r="K405" s="217"/>
      <c r="L405" s="223"/>
      <c r="M405" s="224"/>
      <c r="N405" s="225"/>
      <c r="O405" s="225"/>
      <c r="P405" s="225"/>
      <c r="Q405" s="225"/>
      <c r="R405" s="225"/>
      <c r="S405" s="225"/>
      <c r="T405" s="22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27" t="s">
        <v>129</v>
      </c>
      <c r="AU405" s="227" t="s">
        <v>86</v>
      </c>
      <c r="AV405" s="13" t="s">
        <v>86</v>
      </c>
      <c r="AW405" s="13" t="s">
        <v>37</v>
      </c>
      <c r="AX405" s="13" t="s">
        <v>76</v>
      </c>
      <c r="AY405" s="227" t="s">
        <v>120</v>
      </c>
    </row>
    <row r="406" s="13" customFormat="1">
      <c r="A406" s="13"/>
      <c r="B406" s="216"/>
      <c r="C406" s="217"/>
      <c r="D406" s="218" t="s">
        <v>129</v>
      </c>
      <c r="E406" s="219" t="s">
        <v>31</v>
      </c>
      <c r="F406" s="220" t="s">
        <v>531</v>
      </c>
      <c r="G406" s="217"/>
      <c r="H406" s="221">
        <v>4</v>
      </c>
      <c r="I406" s="222"/>
      <c r="J406" s="217"/>
      <c r="K406" s="217"/>
      <c r="L406" s="223"/>
      <c r="M406" s="224"/>
      <c r="N406" s="225"/>
      <c r="O406" s="225"/>
      <c r="P406" s="225"/>
      <c r="Q406" s="225"/>
      <c r="R406" s="225"/>
      <c r="S406" s="225"/>
      <c r="T406" s="22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27" t="s">
        <v>129</v>
      </c>
      <c r="AU406" s="227" t="s">
        <v>86</v>
      </c>
      <c r="AV406" s="13" t="s">
        <v>86</v>
      </c>
      <c r="AW406" s="13" t="s">
        <v>37</v>
      </c>
      <c r="AX406" s="13" t="s">
        <v>76</v>
      </c>
      <c r="AY406" s="227" t="s">
        <v>120</v>
      </c>
    </row>
    <row r="407" s="13" customFormat="1">
      <c r="A407" s="13"/>
      <c r="B407" s="216"/>
      <c r="C407" s="217"/>
      <c r="D407" s="218" t="s">
        <v>129</v>
      </c>
      <c r="E407" s="219" t="s">
        <v>31</v>
      </c>
      <c r="F407" s="220" t="s">
        <v>532</v>
      </c>
      <c r="G407" s="217"/>
      <c r="H407" s="221">
        <v>4</v>
      </c>
      <c r="I407" s="222"/>
      <c r="J407" s="217"/>
      <c r="K407" s="217"/>
      <c r="L407" s="223"/>
      <c r="M407" s="224"/>
      <c r="N407" s="225"/>
      <c r="O407" s="225"/>
      <c r="P407" s="225"/>
      <c r="Q407" s="225"/>
      <c r="R407" s="225"/>
      <c r="S407" s="225"/>
      <c r="T407" s="22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27" t="s">
        <v>129</v>
      </c>
      <c r="AU407" s="227" t="s">
        <v>86</v>
      </c>
      <c r="AV407" s="13" t="s">
        <v>86</v>
      </c>
      <c r="AW407" s="13" t="s">
        <v>37</v>
      </c>
      <c r="AX407" s="13" t="s">
        <v>76</v>
      </c>
      <c r="AY407" s="227" t="s">
        <v>120</v>
      </c>
    </row>
    <row r="408" s="13" customFormat="1">
      <c r="A408" s="13"/>
      <c r="B408" s="216"/>
      <c r="C408" s="217"/>
      <c r="D408" s="218" t="s">
        <v>129</v>
      </c>
      <c r="E408" s="219" t="s">
        <v>31</v>
      </c>
      <c r="F408" s="220" t="s">
        <v>533</v>
      </c>
      <c r="G408" s="217"/>
      <c r="H408" s="221">
        <v>4</v>
      </c>
      <c r="I408" s="222"/>
      <c r="J408" s="217"/>
      <c r="K408" s="217"/>
      <c r="L408" s="223"/>
      <c r="M408" s="224"/>
      <c r="N408" s="225"/>
      <c r="O408" s="225"/>
      <c r="P408" s="225"/>
      <c r="Q408" s="225"/>
      <c r="R408" s="225"/>
      <c r="S408" s="225"/>
      <c r="T408" s="22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27" t="s">
        <v>129</v>
      </c>
      <c r="AU408" s="227" t="s">
        <v>86</v>
      </c>
      <c r="AV408" s="13" t="s">
        <v>86</v>
      </c>
      <c r="AW408" s="13" t="s">
        <v>37</v>
      </c>
      <c r="AX408" s="13" t="s">
        <v>76</v>
      </c>
      <c r="AY408" s="227" t="s">
        <v>120</v>
      </c>
    </row>
    <row r="409" s="13" customFormat="1">
      <c r="A409" s="13"/>
      <c r="B409" s="216"/>
      <c r="C409" s="217"/>
      <c r="D409" s="218" t="s">
        <v>129</v>
      </c>
      <c r="E409" s="219" t="s">
        <v>31</v>
      </c>
      <c r="F409" s="220" t="s">
        <v>534</v>
      </c>
      <c r="G409" s="217"/>
      <c r="H409" s="221">
        <v>4</v>
      </c>
      <c r="I409" s="222"/>
      <c r="J409" s="217"/>
      <c r="K409" s="217"/>
      <c r="L409" s="223"/>
      <c r="M409" s="224"/>
      <c r="N409" s="225"/>
      <c r="O409" s="225"/>
      <c r="P409" s="225"/>
      <c r="Q409" s="225"/>
      <c r="R409" s="225"/>
      <c r="S409" s="225"/>
      <c r="T409" s="22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7" t="s">
        <v>129</v>
      </c>
      <c r="AU409" s="227" t="s">
        <v>86</v>
      </c>
      <c r="AV409" s="13" t="s">
        <v>86</v>
      </c>
      <c r="AW409" s="13" t="s">
        <v>37</v>
      </c>
      <c r="AX409" s="13" t="s">
        <v>76</v>
      </c>
      <c r="AY409" s="227" t="s">
        <v>120</v>
      </c>
    </row>
    <row r="410" s="13" customFormat="1">
      <c r="A410" s="13"/>
      <c r="B410" s="216"/>
      <c r="C410" s="217"/>
      <c r="D410" s="218" t="s">
        <v>129</v>
      </c>
      <c r="E410" s="219" t="s">
        <v>31</v>
      </c>
      <c r="F410" s="220" t="s">
        <v>535</v>
      </c>
      <c r="G410" s="217"/>
      <c r="H410" s="221">
        <v>4</v>
      </c>
      <c r="I410" s="222"/>
      <c r="J410" s="217"/>
      <c r="K410" s="217"/>
      <c r="L410" s="223"/>
      <c r="M410" s="224"/>
      <c r="N410" s="225"/>
      <c r="O410" s="225"/>
      <c r="P410" s="225"/>
      <c r="Q410" s="225"/>
      <c r="R410" s="225"/>
      <c r="S410" s="225"/>
      <c r="T410" s="22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27" t="s">
        <v>129</v>
      </c>
      <c r="AU410" s="227" t="s">
        <v>86</v>
      </c>
      <c r="AV410" s="13" t="s">
        <v>86</v>
      </c>
      <c r="AW410" s="13" t="s">
        <v>37</v>
      </c>
      <c r="AX410" s="13" t="s">
        <v>76</v>
      </c>
      <c r="AY410" s="227" t="s">
        <v>120</v>
      </c>
    </row>
    <row r="411" s="13" customFormat="1">
      <c r="A411" s="13"/>
      <c r="B411" s="216"/>
      <c r="C411" s="217"/>
      <c r="D411" s="218" t="s">
        <v>129</v>
      </c>
      <c r="E411" s="219" t="s">
        <v>31</v>
      </c>
      <c r="F411" s="220" t="s">
        <v>536</v>
      </c>
      <c r="G411" s="217"/>
      <c r="H411" s="221">
        <v>4</v>
      </c>
      <c r="I411" s="222"/>
      <c r="J411" s="217"/>
      <c r="K411" s="217"/>
      <c r="L411" s="223"/>
      <c r="M411" s="224"/>
      <c r="N411" s="225"/>
      <c r="O411" s="225"/>
      <c r="P411" s="225"/>
      <c r="Q411" s="225"/>
      <c r="R411" s="225"/>
      <c r="S411" s="225"/>
      <c r="T411" s="22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27" t="s">
        <v>129</v>
      </c>
      <c r="AU411" s="227" t="s">
        <v>86</v>
      </c>
      <c r="AV411" s="13" t="s">
        <v>86</v>
      </c>
      <c r="AW411" s="13" t="s">
        <v>37</v>
      </c>
      <c r="AX411" s="13" t="s">
        <v>76</v>
      </c>
      <c r="AY411" s="227" t="s">
        <v>120</v>
      </c>
    </row>
    <row r="412" s="13" customFormat="1">
      <c r="A412" s="13"/>
      <c r="B412" s="216"/>
      <c r="C412" s="217"/>
      <c r="D412" s="218" t="s">
        <v>129</v>
      </c>
      <c r="E412" s="219" t="s">
        <v>31</v>
      </c>
      <c r="F412" s="220" t="s">
        <v>537</v>
      </c>
      <c r="G412" s="217"/>
      <c r="H412" s="221">
        <v>4</v>
      </c>
      <c r="I412" s="222"/>
      <c r="J412" s="217"/>
      <c r="K412" s="217"/>
      <c r="L412" s="223"/>
      <c r="M412" s="224"/>
      <c r="N412" s="225"/>
      <c r="O412" s="225"/>
      <c r="P412" s="225"/>
      <c r="Q412" s="225"/>
      <c r="R412" s="225"/>
      <c r="S412" s="225"/>
      <c r="T412" s="22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27" t="s">
        <v>129</v>
      </c>
      <c r="AU412" s="227" t="s">
        <v>86</v>
      </c>
      <c r="AV412" s="13" t="s">
        <v>86</v>
      </c>
      <c r="AW412" s="13" t="s">
        <v>37</v>
      </c>
      <c r="AX412" s="13" t="s">
        <v>76</v>
      </c>
      <c r="AY412" s="227" t="s">
        <v>120</v>
      </c>
    </row>
    <row r="413" s="13" customFormat="1">
      <c r="A413" s="13"/>
      <c r="B413" s="216"/>
      <c r="C413" s="217"/>
      <c r="D413" s="218" t="s">
        <v>129</v>
      </c>
      <c r="E413" s="219" t="s">
        <v>31</v>
      </c>
      <c r="F413" s="220" t="s">
        <v>538</v>
      </c>
      <c r="G413" s="217"/>
      <c r="H413" s="221">
        <v>4</v>
      </c>
      <c r="I413" s="222"/>
      <c r="J413" s="217"/>
      <c r="K413" s="217"/>
      <c r="L413" s="223"/>
      <c r="M413" s="224"/>
      <c r="N413" s="225"/>
      <c r="O413" s="225"/>
      <c r="P413" s="225"/>
      <c r="Q413" s="225"/>
      <c r="R413" s="225"/>
      <c r="S413" s="225"/>
      <c r="T413" s="22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27" t="s">
        <v>129</v>
      </c>
      <c r="AU413" s="227" t="s">
        <v>86</v>
      </c>
      <c r="AV413" s="13" t="s">
        <v>86</v>
      </c>
      <c r="AW413" s="13" t="s">
        <v>37</v>
      </c>
      <c r="AX413" s="13" t="s">
        <v>76</v>
      </c>
      <c r="AY413" s="227" t="s">
        <v>120</v>
      </c>
    </row>
    <row r="414" s="13" customFormat="1">
      <c r="A414" s="13"/>
      <c r="B414" s="216"/>
      <c r="C414" s="217"/>
      <c r="D414" s="218" t="s">
        <v>129</v>
      </c>
      <c r="E414" s="219" t="s">
        <v>31</v>
      </c>
      <c r="F414" s="220" t="s">
        <v>539</v>
      </c>
      <c r="G414" s="217"/>
      <c r="H414" s="221">
        <v>3.5</v>
      </c>
      <c r="I414" s="222"/>
      <c r="J414" s="217"/>
      <c r="K414" s="217"/>
      <c r="L414" s="223"/>
      <c r="M414" s="224"/>
      <c r="N414" s="225"/>
      <c r="O414" s="225"/>
      <c r="P414" s="225"/>
      <c r="Q414" s="225"/>
      <c r="R414" s="225"/>
      <c r="S414" s="225"/>
      <c r="T414" s="22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27" t="s">
        <v>129</v>
      </c>
      <c r="AU414" s="227" t="s">
        <v>86</v>
      </c>
      <c r="AV414" s="13" t="s">
        <v>86</v>
      </c>
      <c r="AW414" s="13" t="s">
        <v>37</v>
      </c>
      <c r="AX414" s="13" t="s">
        <v>76</v>
      </c>
      <c r="AY414" s="227" t="s">
        <v>120</v>
      </c>
    </row>
    <row r="415" s="13" customFormat="1">
      <c r="A415" s="13"/>
      <c r="B415" s="216"/>
      <c r="C415" s="217"/>
      <c r="D415" s="218" t="s">
        <v>129</v>
      </c>
      <c r="E415" s="219" t="s">
        <v>31</v>
      </c>
      <c r="F415" s="220" t="s">
        <v>540</v>
      </c>
      <c r="G415" s="217"/>
      <c r="H415" s="221">
        <v>4</v>
      </c>
      <c r="I415" s="222"/>
      <c r="J415" s="217"/>
      <c r="K415" s="217"/>
      <c r="L415" s="223"/>
      <c r="M415" s="224"/>
      <c r="N415" s="225"/>
      <c r="O415" s="225"/>
      <c r="P415" s="225"/>
      <c r="Q415" s="225"/>
      <c r="R415" s="225"/>
      <c r="S415" s="225"/>
      <c r="T415" s="22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27" t="s">
        <v>129</v>
      </c>
      <c r="AU415" s="227" t="s">
        <v>86</v>
      </c>
      <c r="AV415" s="13" t="s">
        <v>86</v>
      </c>
      <c r="AW415" s="13" t="s">
        <v>37</v>
      </c>
      <c r="AX415" s="13" t="s">
        <v>76</v>
      </c>
      <c r="AY415" s="227" t="s">
        <v>120</v>
      </c>
    </row>
    <row r="416" s="13" customFormat="1">
      <c r="A416" s="13"/>
      <c r="B416" s="216"/>
      <c r="C416" s="217"/>
      <c r="D416" s="218" t="s">
        <v>129</v>
      </c>
      <c r="E416" s="219" t="s">
        <v>31</v>
      </c>
      <c r="F416" s="220" t="s">
        <v>541</v>
      </c>
      <c r="G416" s="217"/>
      <c r="H416" s="221">
        <v>4</v>
      </c>
      <c r="I416" s="222"/>
      <c r="J416" s="217"/>
      <c r="K416" s="217"/>
      <c r="L416" s="223"/>
      <c r="M416" s="224"/>
      <c r="N416" s="225"/>
      <c r="O416" s="225"/>
      <c r="P416" s="225"/>
      <c r="Q416" s="225"/>
      <c r="R416" s="225"/>
      <c r="S416" s="225"/>
      <c r="T416" s="22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27" t="s">
        <v>129</v>
      </c>
      <c r="AU416" s="227" t="s">
        <v>86</v>
      </c>
      <c r="AV416" s="13" t="s">
        <v>86</v>
      </c>
      <c r="AW416" s="13" t="s">
        <v>37</v>
      </c>
      <c r="AX416" s="13" t="s">
        <v>76</v>
      </c>
      <c r="AY416" s="227" t="s">
        <v>120</v>
      </c>
    </row>
    <row r="417" s="13" customFormat="1">
      <c r="A417" s="13"/>
      <c r="B417" s="216"/>
      <c r="C417" s="217"/>
      <c r="D417" s="218" t="s">
        <v>129</v>
      </c>
      <c r="E417" s="219" t="s">
        <v>31</v>
      </c>
      <c r="F417" s="220" t="s">
        <v>542</v>
      </c>
      <c r="G417" s="217"/>
      <c r="H417" s="221">
        <v>4</v>
      </c>
      <c r="I417" s="222"/>
      <c r="J417" s="217"/>
      <c r="K417" s="217"/>
      <c r="L417" s="223"/>
      <c r="M417" s="224"/>
      <c r="N417" s="225"/>
      <c r="O417" s="225"/>
      <c r="P417" s="225"/>
      <c r="Q417" s="225"/>
      <c r="R417" s="225"/>
      <c r="S417" s="225"/>
      <c r="T417" s="22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7" t="s">
        <v>129</v>
      </c>
      <c r="AU417" s="227" t="s">
        <v>86</v>
      </c>
      <c r="AV417" s="13" t="s">
        <v>86</v>
      </c>
      <c r="AW417" s="13" t="s">
        <v>37</v>
      </c>
      <c r="AX417" s="13" t="s">
        <v>76</v>
      </c>
      <c r="AY417" s="227" t="s">
        <v>120</v>
      </c>
    </row>
    <row r="418" s="13" customFormat="1">
      <c r="A418" s="13"/>
      <c r="B418" s="216"/>
      <c r="C418" s="217"/>
      <c r="D418" s="218" t="s">
        <v>129</v>
      </c>
      <c r="E418" s="219" t="s">
        <v>31</v>
      </c>
      <c r="F418" s="220" t="s">
        <v>543</v>
      </c>
      <c r="G418" s="217"/>
      <c r="H418" s="221">
        <v>4</v>
      </c>
      <c r="I418" s="222"/>
      <c r="J418" s="217"/>
      <c r="K418" s="217"/>
      <c r="L418" s="223"/>
      <c r="M418" s="224"/>
      <c r="N418" s="225"/>
      <c r="O418" s="225"/>
      <c r="P418" s="225"/>
      <c r="Q418" s="225"/>
      <c r="R418" s="225"/>
      <c r="S418" s="225"/>
      <c r="T418" s="22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27" t="s">
        <v>129</v>
      </c>
      <c r="AU418" s="227" t="s">
        <v>86</v>
      </c>
      <c r="AV418" s="13" t="s">
        <v>86</v>
      </c>
      <c r="AW418" s="13" t="s">
        <v>37</v>
      </c>
      <c r="AX418" s="13" t="s">
        <v>76</v>
      </c>
      <c r="AY418" s="227" t="s">
        <v>120</v>
      </c>
    </row>
    <row r="419" s="15" customFormat="1">
      <c r="A419" s="15"/>
      <c r="B419" s="243"/>
      <c r="C419" s="244"/>
      <c r="D419" s="218" t="s">
        <v>129</v>
      </c>
      <c r="E419" s="245" t="s">
        <v>31</v>
      </c>
      <c r="F419" s="246" t="s">
        <v>222</v>
      </c>
      <c r="G419" s="244"/>
      <c r="H419" s="247">
        <v>84.5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3" t="s">
        <v>129</v>
      </c>
      <c r="AU419" s="253" t="s">
        <v>86</v>
      </c>
      <c r="AV419" s="15" t="s">
        <v>127</v>
      </c>
      <c r="AW419" s="15" t="s">
        <v>37</v>
      </c>
      <c r="AX419" s="15" t="s">
        <v>84</v>
      </c>
      <c r="AY419" s="253" t="s">
        <v>120</v>
      </c>
    </row>
    <row r="420" s="12" customFormat="1" ht="22.8" customHeight="1">
      <c r="A420" s="12"/>
      <c r="B420" s="187"/>
      <c r="C420" s="188"/>
      <c r="D420" s="189" t="s">
        <v>75</v>
      </c>
      <c r="E420" s="201" t="s">
        <v>171</v>
      </c>
      <c r="F420" s="201" t="s">
        <v>544</v>
      </c>
      <c r="G420" s="188"/>
      <c r="H420" s="188"/>
      <c r="I420" s="191"/>
      <c r="J420" s="202">
        <f>BK420</f>
        <v>0</v>
      </c>
      <c r="K420" s="188"/>
      <c r="L420" s="193"/>
      <c r="M420" s="194"/>
      <c r="N420" s="195"/>
      <c r="O420" s="195"/>
      <c r="P420" s="196">
        <f>SUM(P421:P435)</f>
        <v>0</v>
      </c>
      <c r="Q420" s="195"/>
      <c r="R420" s="196">
        <f>SUM(R421:R435)</f>
        <v>0.75668100000000005</v>
      </c>
      <c r="S420" s="195"/>
      <c r="T420" s="197">
        <f>SUM(T421:T435)</f>
        <v>0.66000000000000003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198" t="s">
        <v>84</v>
      </c>
      <c r="AT420" s="199" t="s">
        <v>75</v>
      </c>
      <c r="AU420" s="199" t="s">
        <v>84</v>
      </c>
      <c r="AY420" s="198" t="s">
        <v>120</v>
      </c>
      <c r="BK420" s="200">
        <f>SUM(BK421:BK435)</f>
        <v>0</v>
      </c>
    </row>
    <row r="421" s="2" customFormat="1" ht="16.5" customHeight="1">
      <c r="A421" s="41"/>
      <c r="B421" s="42"/>
      <c r="C421" s="203" t="s">
        <v>545</v>
      </c>
      <c r="D421" s="203" t="s">
        <v>122</v>
      </c>
      <c r="E421" s="204" t="s">
        <v>546</v>
      </c>
      <c r="F421" s="205" t="s">
        <v>547</v>
      </c>
      <c r="G421" s="206" t="s">
        <v>519</v>
      </c>
      <c r="H421" s="207">
        <v>3</v>
      </c>
      <c r="I421" s="208"/>
      <c r="J421" s="209">
        <f>ROUND(I421*H421,2)</f>
        <v>0</v>
      </c>
      <c r="K421" s="205" t="s">
        <v>143</v>
      </c>
      <c r="L421" s="47"/>
      <c r="M421" s="210" t="s">
        <v>31</v>
      </c>
      <c r="N421" s="211" t="s">
        <v>47</v>
      </c>
      <c r="O421" s="87"/>
      <c r="P421" s="212">
        <f>O421*H421</f>
        <v>0</v>
      </c>
      <c r="Q421" s="212">
        <v>0</v>
      </c>
      <c r="R421" s="212">
        <f>Q421*H421</f>
        <v>0</v>
      </c>
      <c r="S421" s="212">
        <v>0</v>
      </c>
      <c r="T421" s="213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4" t="s">
        <v>127</v>
      </c>
      <c r="AT421" s="214" t="s">
        <v>122</v>
      </c>
      <c r="AU421" s="214" t="s">
        <v>86</v>
      </c>
      <c r="AY421" s="20" t="s">
        <v>120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20" t="s">
        <v>84</v>
      </c>
      <c r="BK421" s="215">
        <f>ROUND(I421*H421,2)</f>
        <v>0</v>
      </c>
      <c r="BL421" s="20" t="s">
        <v>127</v>
      </c>
      <c r="BM421" s="214" t="s">
        <v>548</v>
      </c>
    </row>
    <row r="422" s="2" customFormat="1">
      <c r="A422" s="41"/>
      <c r="B422" s="42"/>
      <c r="C422" s="43"/>
      <c r="D422" s="238" t="s">
        <v>145</v>
      </c>
      <c r="E422" s="43"/>
      <c r="F422" s="239" t="s">
        <v>549</v>
      </c>
      <c r="G422" s="43"/>
      <c r="H422" s="43"/>
      <c r="I422" s="240"/>
      <c r="J422" s="43"/>
      <c r="K422" s="43"/>
      <c r="L422" s="47"/>
      <c r="M422" s="241"/>
      <c r="N422" s="24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145</v>
      </c>
      <c r="AU422" s="20" t="s">
        <v>86</v>
      </c>
    </row>
    <row r="423" s="13" customFormat="1">
      <c r="A423" s="13"/>
      <c r="B423" s="216"/>
      <c r="C423" s="217"/>
      <c r="D423" s="218" t="s">
        <v>129</v>
      </c>
      <c r="E423" s="219" t="s">
        <v>31</v>
      </c>
      <c r="F423" s="220" t="s">
        <v>550</v>
      </c>
      <c r="G423" s="217"/>
      <c r="H423" s="221">
        <v>3</v>
      </c>
      <c r="I423" s="222"/>
      <c r="J423" s="217"/>
      <c r="K423" s="217"/>
      <c r="L423" s="223"/>
      <c r="M423" s="224"/>
      <c r="N423" s="225"/>
      <c r="O423" s="225"/>
      <c r="P423" s="225"/>
      <c r="Q423" s="225"/>
      <c r="R423" s="225"/>
      <c r="S423" s="225"/>
      <c r="T423" s="22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27" t="s">
        <v>129</v>
      </c>
      <c r="AU423" s="227" t="s">
        <v>86</v>
      </c>
      <c r="AV423" s="13" t="s">
        <v>86</v>
      </c>
      <c r="AW423" s="13" t="s">
        <v>37</v>
      </c>
      <c r="AX423" s="13" t="s">
        <v>84</v>
      </c>
      <c r="AY423" s="227" t="s">
        <v>120</v>
      </c>
    </row>
    <row r="424" s="2" customFormat="1" ht="33" customHeight="1">
      <c r="A424" s="41"/>
      <c r="B424" s="42"/>
      <c r="C424" s="203" t="s">
        <v>551</v>
      </c>
      <c r="D424" s="203" t="s">
        <v>122</v>
      </c>
      <c r="E424" s="204" t="s">
        <v>552</v>
      </c>
      <c r="F424" s="205" t="s">
        <v>553</v>
      </c>
      <c r="G424" s="206" t="s">
        <v>407</v>
      </c>
      <c r="H424" s="207">
        <v>3</v>
      </c>
      <c r="I424" s="208"/>
      <c r="J424" s="209">
        <f>ROUND(I424*H424,2)</f>
        <v>0</v>
      </c>
      <c r="K424" s="205" t="s">
        <v>143</v>
      </c>
      <c r="L424" s="47"/>
      <c r="M424" s="210" t="s">
        <v>31</v>
      </c>
      <c r="N424" s="211" t="s">
        <v>47</v>
      </c>
      <c r="O424" s="87"/>
      <c r="P424" s="212">
        <f>O424*H424</f>
        <v>0</v>
      </c>
      <c r="Q424" s="212">
        <v>0</v>
      </c>
      <c r="R424" s="212">
        <f>Q424*H424</f>
        <v>0</v>
      </c>
      <c r="S424" s="212">
        <v>0.22</v>
      </c>
      <c r="T424" s="213">
        <f>S424*H424</f>
        <v>0.66000000000000003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4" t="s">
        <v>127</v>
      </c>
      <c r="AT424" s="214" t="s">
        <v>122</v>
      </c>
      <c r="AU424" s="214" t="s">
        <v>86</v>
      </c>
      <c r="AY424" s="20" t="s">
        <v>120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20" t="s">
        <v>84</v>
      </c>
      <c r="BK424" s="215">
        <f>ROUND(I424*H424,2)</f>
        <v>0</v>
      </c>
      <c r="BL424" s="20" t="s">
        <v>127</v>
      </c>
      <c r="BM424" s="214" t="s">
        <v>554</v>
      </c>
    </row>
    <row r="425" s="2" customFormat="1">
      <c r="A425" s="41"/>
      <c r="B425" s="42"/>
      <c r="C425" s="43"/>
      <c r="D425" s="238" t="s">
        <v>145</v>
      </c>
      <c r="E425" s="43"/>
      <c r="F425" s="239" t="s">
        <v>555</v>
      </c>
      <c r="G425" s="43"/>
      <c r="H425" s="43"/>
      <c r="I425" s="240"/>
      <c r="J425" s="43"/>
      <c r="K425" s="43"/>
      <c r="L425" s="47"/>
      <c r="M425" s="241"/>
      <c r="N425" s="242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145</v>
      </c>
      <c r="AU425" s="20" t="s">
        <v>86</v>
      </c>
    </row>
    <row r="426" s="13" customFormat="1">
      <c r="A426" s="13"/>
      <c r="B426" s="216"/>
      <c r="C426" s="217"/>
      <c r="D426" s="218" t="s">
        <v>129</v>
      </c>
      <c r="E426" s="219" t="s">
        <v>31</v>
      </c>
      <c r="F426" s="220" t="s">
        <v>556</v>
      </c>
      <c r="G426" s="217"/>
      <c r="H426" s="221">
        <v>3</v>
      </c>
      <c r="I426" s="222"/>
      <c r="J426" s="217"/>
      <c r="K426" s="217"/>
      <c r="L426" s="223"/>
      <c r="M426" s="224"/>
      <c r="N426" s="225"/>
      <c r="O426" s="225"/>
      <c r="P426" s="225"/>
      <c r="Q426" s="225"/>
      <c r="R426" s="225"/>
      <c r="S426" s="225"/>
      <c r="T426" s="22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27" t="s">
        <v>129</v>
      </c>
      <c r="AU426" s="227" t="s">
        <v>86</v>
      </c>
      <c r="AV426" s="13" t="s">
        <v>86</v>
      </c>
      <c r="AW426" s="13" t="s">
        <v>37</v>
      </c>
      <c r="AX426" s="13" t="s">
        <v>84</v>
      </c>
      <c r="AY426" s="227" t="s">
        <v>120</v>
      </c>
    </row>
    <row r="427" s="2" customFormat="1" ht="24.15" customHeight="1">
      <c r="A427" s="41"/>
      <c r="B427" s="42"/>
      <c r="C427" s="203" t="s">
        <v>557</v>
      </c>
      <c r="D427" s="203" t="s">
        <v>122</v>
      </c>
      <c r="E427" s="204" t="s">
        <v>558</v>
      </c>
      <c r="F427" s="205" t="s">
        <v>559</v>
      </c>
      <c r="G427" s="206" t="s">
        <v>519</v>
      </c>
      <c r="H427" s="207">
        <v>3</v>
      </c>
      <c r="I427" s="208"/>
      <c r="J427" s="209">
        <f>ROUND(I427*H427,2)</f>
        <v>0</v>
      </c>
      <c r="K427" s="205" t="s">
        <v>143</v>
      </c>
      <c r="L427" s="47"/>
      <c r="M427" s="210" t="s">
        <v>31</v>
      </c>
      <c r="N427" s="211" t="s">
        <v>47</v>
      </c>
      <c r="O427" s="87"/>
      <c r="P427" s="212">
        <f>O427*H427</f>
        <v>0</v>
      </c>
      <c r="Q427" s="212">
        <v>0.00017000000000000001</v>
      </c>
      <c r="R427" s="212">
        <f>Q427*H427</f>
        <v>0.00051000000000000004</v>
      </c>
      <c r="S427" s="212">
        <v>0</v>
      </c>
      <c r="T427" s="213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4" t="s">
        <v>127</v>
      </c>
      <c r="AT427" s="214" t="s">
        <v>122</v>
      </c>
      <c r="AU427" s="214" t="s">
        <v>86</v>
      </c>
      <c r="AY427" s="20" t="s">
        <v>120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20" t="s">
        <v>84</v>
      </c>
      <c r="BK427" s="215">
        <f>ROUND(I427*H427,2)</f>
        <v>0</v>
      </c>
      <c r="BL427" s="20" t="s">
        <v>127</v>
      </c>
      <c r="BM427" s="214" t="s">
        <v>560</v>
      </c>
    </row>
    <row r="428" s="2" customFormat="1">
      <c r="A428" s="41"/>
      <c r="B428" s="42"/>
      <c r="C428" s="43"/>
      <c r="D428" s="238" t="s">
        <v>145</v>
      </c>
      <c r="E428" s="43"/>
      <c r="F428" s="239" t="s">
        <v>561</v>
      </c>
      <c r="G428" s="43"/>
      <c r="H428" s="43"/>
      <c r="I428" s="240"/>
      <c r="J428" s="43"/>
      <c r="K428" s="43"/>
      <c r="L428" s="47"/>
      <c r="M428" s="241"/>
      <c r="N428" s="24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145</v>
      </c>
      <c r="AU428" s="20" t="s">
        <v>86</v>
      </c>
    </row>
    <row r="429" s="13" customFormat="1">
      <c r="A429" s="13"/>
      <c r="B429" s="216"/>
      <c r="C429" s="217"/>
      <c r="D429" s="218" t="s">
        <v>129</v>
      </c>
      <c r="E429" s="219" t="s">
        <v>31</v>
      </c>
      <c r="F429" s="220" t="s">
        <v>562</v>
      </c>
      <c r="G429" s="217"/>
      <c r="H429" s="221">
        <v>3</v>
      </c>
      <c r="I429" s="222"/>
      <c r="J429" s="217"/>
      <c r="K429" s="217"/>
      <c r="L429" s="223"/>
      <c r="M429" s="224"/>
      <c r="N429" s="225"/>
      <c r="O429" s="225"/>
      <c r="P429" s="225"/>
      <c r="Q429" s="225"/>
      <c r="R429" s="225"/>
      <c r="S429" s="225"/>
      <c r="T429" s="22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27" t="s">
        <v>129</v>
      </c>
      <c r="AU429" s="227" t="s">
        <v>86</v>
      </c>
      <c r="AV429" s="13" t="s">
        <v>86</v>
      </c>
      <c r="AW429" s="13" t="s">
        <v>37</v>
      </c>
      <c r="AX429" s="13" t="s">
        <v>84</v>
      </c>
      <c r="AY429" s="227" t="s">
        <v>120</v>
      </c>
    </row>
    <row r="430" s="2" customFormat="1" ht="16.5" customHeight="1">
      <c r="A430" s="41"/>
      <c r="B430" s="42"/>
      <c r="C430" s="203" t="s">
        <v>563</v>
      </c>
      <c r="D430" s="203" t="s">
        <v>122</v>
      </c>
      <c r="E430" s="204" t="s">
        <v>564</v>
      </c>
      <c r="F430" s="205" t="s">
        <v>565</v>
      </c>
      <c r="G430" s="206" t="s">
        <v>407</v>
      </c>
      <c r="H430" s="207">
        <v>2100.4749999999999</v>
      </c>
      <c r="I430" s="208"/>
      <c r="J430" s="209">
        <f>ROUND(I430*H430,2)</f>
        <v>0</v>
      </c>
      <c r="K430" s="205" t="s">
        <v>143</v>
      </c>
      <c r="L430" s="47"/>
      <c r="M430" s="210" t="s">
        <v>31</v>
      </c>
      <c r="N430" s="211" t="s">
        <v>47</v>
      </c>
      <c r="O430" s="87"/>
      <c r="P430" s="212">
        <f>O430*H430</f>
        <v>0</v>
      </c>
      <c r="Q430" s="212">
        <v>0.00036000000000000002</v>
      </c>
      <c r="R430" s="212">
        <f>Q430*H430</f>
        <v>0.75617100000000004</v>
      </c>
      <c r="S430" s="212">
        <v>0</v>
      </c>
      <c r="T430" s="213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4" t="s">
        <v>127</v>
      </c>
      <c r="AT430" s="214" t="s">
        <v>122</v>
      </c>
      <c r="AU430" s="214" t="s">
        <v>86</v>
      </c>
      <c r="AY430" s="20" t="s">
        <v>120</v>
      </c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20" t="s">
        <v>84</v>
      </c>
      <c r="BK430" s="215">
        <f>ROUND(I430*H430,2)</f>
        <v>0</v>
      </c>
      <c r="BL430" s="20" t="s">
        <v>127</v>
      </c>
      <c r="BM430" s="214" t="s">
        <v>566</v>
      </c>
    </row>
    <row r="431" s="2" customFormat="1">
      <c r="A431" s="41"/>
      <c r="B431" s="42"/>
      <c r="C431" s="43"/>
      <c r="D431" s="238" t="s">
        <v>145</v>
      </c>
      <c r="E431" s="43"/>
      <c r="F431" s="239" t="s">
        <v>567</v>
      </c>
      <c r="G431" s="43"/>
      <c r="H431" s="43"/>
      <c r="I431" s="240"/>
      <c r="J431" s="43"/>
      <c r="K431" s="43"/>
      <c r="L431" s="47"/>
      <c r="M431" s="241"/>
      <c r="N431" s="242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145</v>
      </c>
      <c r="AU431" s="20" t="s">
        <v>86</v>
      </c>
    </row>
    <row r="432" s="13" customFormat="1">
      <c r="A432" s="13"/>
      <c r="B432" s="216"/>
      <c r="C432" s="217"/>
      <c r="D432" s="218" t="s">
        <v>129</v>
      </c>
      <c r="E432" s="219" t="s">
        <v>31</v>
      </c>
      <c r="F432" s="220" t="s">
        <v>568</v>
      </c>
      <c r="G432" s="217"/>
      <c r="H432" s="221">
        <v>1614.5999999999999</v>
      </c>
      <c r="I432" s="222"/>
      <c r="J432" s="217"/>
      <c r="K432" s="217"/>
      <c r="L432" s="223"/>
      <c r="M432" s="224"/>
      <c r="N432" s="225"/>
      <c r="O432" s="225"/>
      <c r="P432" s="225"/>
      <c r="Q432" s="225"/>
      <c r="R432" s="225"/>
      <c r="S432" s="225"/>
      <c r="T432" s="22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27" t="s">
        <v>129</v>
      </c>
      <c r="AU432" s="227" t="s">
        <v>86</v>
      </c>
      <c r="AV432" s="13" t="s">
        <v>86</v>
      </c>
      <c r="AW432" s="13" t="s">
        <v>37</v>
      </c>
      <c r="AX432" s="13" t="s">
        <v>76</v>
      </c>
      <c r="AY432" s="227" t="s">
        <v>120</v>
      </c>
    </row>
    <row r="433" s="13" customFormat="1">
      <c r="A433" s="13"/>
      <c r="B433" s="216"/>
      <c r="C433" s="217"/>
      <c r="D433" s="218" t="s">
        <v>129</v>
      </c>
      <c r="E433" s="219" t="s">
        <v>31</v>
      </c>
      <c r="F433" s="220" t="s">
        <v>569</v>
      </c>
      <c r="G433" s="217"/>
      <c r="H433" s="221">
        <v>211.90000000000001</v>
      </c>
      <c r="I433" s="222"/>
      <c r="J433" s="217"/>
      <c r="K433" s="217"/>
      <c r="L433" s="223"/>
      <c r="M433" s="224"/>
      <c r="N433" s="225"/>
      <c r="O433" s="225"/>
      <c r="P433" s="225"/>
      <c r="Q433" s="225"/>
      <c r="R433" s="225"/>
      <c r="S433" s="225"/>
      <c r="T433" s="22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27" t="s">
        <v>129</v>
      </c>
      <c r="AU433" s="227" t="s">
        <v>86</v>
      </c>
      <c r="AV433" s="13" t="s">
        <v>86</v>
      </c>
      <c r="AW433" s="13" t="s">
        <v>37</v>
      </c>
      <c r="AX433" s="13" t="s">
        <v>76</v>
      </c>
      <c r="AY433" s="227" t="s">
        <v>120</v>
      </c>
    </row>
    <row r="434" s="15" customFormat="1">
      <c r="A434" s="15"/>
      <c r="B434" s="243"/>
      <c r="C434" s="244"/>
      <c r="D434" s="218" t="s">
        <v>129</v>
      </c>
      <c r="E434" s="245" t="s">
        <v>31</v>
      </c>
      <c r="F434" s="246" t="s">
        <v>222</v>
      </c>
      <c r="G434" s="244"/>
      <c r="H434" s="247">
        <v>1826.5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3" t="s">
        <v>129</v>
      </c>
      <c r="AU434" s="253" t="s">
        <v>86</v>
      </c>
      <c r="AV434" s="15" t="s">
        <v>127</v>
      </c>
      <c r="AW434" s="15" t="s">
        <v>37</v>
      </c>
      <c r="AX434" s="15" t="s">
        <v>84</v>
      </c>
      <c r="AY434" s="253" t="s">
        <v>120</v>
      </c>
    </row>
    <row r="435" s="13" customFormat="1">
      <c r="A435" s="13"/>
      <c r="B435" s="216"/>
      <c r="C435" s="217"/>
      <c r="D435" s="218" t="s">
        <v>129</v>
      </c>
      <c r="E435" s="217"/>
      <c r="F435" s="220" t="s">
        <v>570</v>
      </c>
      <c r="G435" s="217"/>
      <c r="H435" s="221">
        <v>2100.4749999999999</v>
      </c>
      <c r="I435" s="222"/>
      <c r="J435" s="217"/>
      <c r="K435" s="217"/>
      <c r="L435" s="223"/>
      <c r="M435" s="224"/>
      <c r="N435" s="225"/>
      <c r="O435" s="225"/>
      <c r="P435" s="225"/>
      <c r="Q435" s="225"/>
      <c r="R435" s="225"/>
      <c r="S435" s="225"/>
      <c r="T435" s="22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7" t="s">
        <v>129</v>
      </c>
      <c r="AU435" s="227" t="s">
        <v>86</v>
      </c>
      <c r="AV435" s="13" t="s">
        <v>86</v>
      </c>
      <c r="AW435" s="13" t="s">
        <v>4</v>
      </c>
      <c r="AX435" s="13" t="s">
        <v>84</v>
      </c>
      <c r="AY435" s="227" t="s">
        <v>120</v>
      </c>
    </row>
    <row r="436" s="12" customFormat="1" ht="22.8" customHeight="1">
      <c r="A436" s="12"/>
      <c r="B436" s="187"/>
      <c r="C436" s="188"/>
      <c r="D436" s="189" t="s">
        <v>75</v>
      </c>
      <c r="E436" s="201" t="s">
        <v>571</v>
      </c>
      <c r="F436" s="201" t="s">
        <v>572</v>
      </c>
      <c r="G436" s="188"/>
      <c r="H436" s="188"/>
      <c r="I436" s="191"/>
      <c r="J436" s="202">
        <f>BK436</f>
        <v>0</v>
      </c>
      <c r="K436" s="188"/>
      <c r="L436" s="193"/>
      <c r="M436" s="194"/>
      <c r="N436" s="195"/>
      <c r="O436" s="195"/>
      <c r="P436" s="196">
        <f>SUM(P437:P443)</f>
        <v>0</v>
      </c>
      <c r="Q436" s="195"/>
      <c r="R436" s="196">
        <f>SUM(R437:R443)</f>
        <v>0</v>
      </c>
      <c r="S436" s="195"/>
      <c r="T436" s="197">
        <f>SUM(T437:T443)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98" t="s">
        <v>84</v>
      </c>
      <c r="AT436" s="199" t="s">
        <v>75</v>
      </c>
      <c r="AU436" s="199" t="s">
        <v>84</v>
      </c>
      <c r="AY436" s="198" t="s">
        <v>120</v>
      </c>
      <c r="BK436" s="200">
        <f>SUM(BK437:BK443)</f>
        <v>0</v>
      </c>
    </row>
    <row r="437" s="2" customFormat="1" ht="24.15" customHeight="1">
      <c r="A437" s="41"/>
      <c r="B437" s="42"/>
      <c r="C437" s="203" t="s">
        <v>573</v>
      </c>
      <c r="D437" s="203" t="s">
        <v>122</v>
      </c>
      <c r="E437" s="204" t="s">
        <v>574</v>
      </c>
      <c r="F437" s="205" t="s">
        <v>575</v>
      </c>
      <c r="G437" s="206" t="s">
        <v>331</v>
      </c>
      <c r="H437" s="207">
        <v>0.66000000000000003</v>
      </c>
      <c r="I437" s="208"/>
      <c r="J437" s="209">
        <f>ROUND(I437*H437,2)</f>
        <v>0</v>
      </c>
      <c r="K437" s="205" t="s">
        <v>143</v>
      </c>
      <c r="L437" s="47"/>
      <c r="M437" s="210" t="s">
        <v>31</v>
      </c>
      <c r="N437" s="211" t="s">
        <v>47</v>
      </c>
      <c r="O437" s="87"/>
      <c r="P437" s="212">
        <f>O437*H437</f>
        <v>0</v>
      </c>
      <c r="Q437" s="212">
        <v>0</v>
      </c>
      <c r="R437" s="212">
        <f>Q437*H437</f>
        <v>0</v>
      </c>
      <c r="S437" s="212">
        <v>0</v>
      </c>
      <c r="T437" s="213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4" t="s">
        <v>127</v>
      </c>
      <c r="AT437" s="214" t="s">
        <v>122</v>
      </c>
      <c r="AU437" s="214" t="s">
        <v>86</v>
      </c>
      <c r="AY437" s="20" t="s">
        <v>120</v>
      </c>
      <c r="BE437" s="215">
        <f>IF(N437="základní",J437,0)</f>
        <v>0</v>
      </c>
      <c r="BF437" s="215">
        <f>IF(N437="snížená",J437,0)</f>
        <v>0</v>
      </c>
      <c r="BG437" s="215">
        <f>IF(N437="zákl. přenesená",J437,0)</f>
        <v>0</v>
      </c>
      <c r="BH437" s="215">
        <f>IF(N437="sníž. přenesená",J437,0)</f>
        <v>0</v>
      </c>
      <c r="BI437" s="215">
        <f>IF(N437="nulová",J437,0)</f>
        <v>0</v>
      </c>
      <c r="BJ437" s="20" t="s">
        <v>84</v>
      </c>
      <c r="BK437" s="215">
        <f>ROUND(I437*H437,2)</f>
        <v>0</v>
      </c>
      <c r="BL437" s="20" t="s">
        <v>127</v>
      </c>
      <c r="BM437" s="214" t="s">
        <v>576</v>
      </c>
    </row>
    <row r="438" s="2" customFormat="1">
      <c r="A438" s="41"/>
      <c r="B438" s="42"/>
      <c r="C438" s="43"/>
      <c r="D438" s="238" t="s">
        <v>145</v>
      </c>
      <c r="E438" s="43"/>
      <c r="F438" s="239" t="s">
        <v>577</v>
      </c>
      <c r="G438" s="43"/>
      <c r="H438" s="43"/>
      <c r="I438" s="240"/>
      <c r="J438" s="43"/>
      <c r="K438" s="43"/>
      <c r="L438" s="47"/>
      <c r="M438" s="241"/>
      <c r="N438" s="24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145</v>
      </c>
      <c r="AU438" s="20" t="s">
        <v>86</v>
      </c>
    </row>
    <row r="439" s="2" customFormat="1" ht="24.15" customHeight="1">
      <c r="A439" s="41"/>
      <c r="B439" s="42"/>
      <c r="C439" s="203" t="s">
        <v>578</v>
      </c>
      <c r="D439" s="203" t="s">
        <v>122</v>
      </c>
      <c r="E439" s="204" t="s">
        <v>579</v>
      </c>
      <c r="F439" s="205" t="s">
        <v>580</v>
      </c>
      <c r="G439" s="206" t="s">
        <v>331</v>
      </c>
      <c r="H439" s="207">
        <v>9.2400000000000002</v>
      </c>
      <c r="I439" s="208"/>
      <c r="J439" s="209">
        <f>ROUND(I439*H439,2)</f>
        <v>0</v>
      </c>
      <c r="K439" s="205" t="s">
        <v>143</v>
      </c>
      <c r="L439" s="47"/>
      <c r="M439" s="210" t="s">
        <v>31</v>
      </c>
      <c r="N439" s="211" t="s">
        <v>47</v>
      </c>
      <c r="O439" s="87"/>
      <c r="P439" s="212">
        <f>O439*H439</f>
        <v>0</v>
      </c>
      <c r="Q439" s="212">
        <v>0</v>
      </c>
      <c r="R439" s="212">
        <f>Q439*H439</f>
        <v>0</v>
      </c>
      <c r="S439" s="212">
        <v>0</v>
      </c>
      <c r="T439" s="213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4" t="s">
        <v>127</v>
      </c>
      <c r="AT439" s="214" t="s">
        <v>122</v>
      </c>
      <c r="AU439" s="214" t="s">
        <v>86</v>
      </c>
      <c r="AY439" s="20" t="s">
        <v>120</v>
      </c>
      <c r="BE439" s="215">
        <f>IF(N439="základní",J439,0)</f>
        <v>0</v>
      </c>
      <c r="BF439" s="215">
        <f>IF(N439="snížená",J439,0)</f>
        <v>0</v>
      </c>
      <c r="BG439" s="215">
        <f>IF(N439="zákl. přenesená",J439,0)</f>
        <v>0</v>
      </c>
      <c r="BH439" s="215">
        <f>IF(N439="sníž. přenesená",J439,0)</f>
        <v>0</v>
      </c>
      <c r="BI439" s="215">
        <f>IF(N439="nulová",J439,0)</f>
        <v>0</v>
      </c>
      <c r="BJ439" s="20" t="s">
        <v>84</v>
      </c>
      <c r="BK439" s="215">
        <f>ROUND(I439*H439,2)</f>
        <v>0</v>
      </c>
      <c r="BL439" s="20" t="s">
        <v>127</v>
      </c>
      <c r="BM439" s="214" t="s">
        <v>581</v>
      </c>
    </row>
    <row r="440" s="2" customFormat="1">
      <c r="A440" s="41"/>
      <c r="B440" s="42"/>
      <c r="C440" s="43"/>
      <c r="D440" s="238" t="s">
        <v>145</v>
      </c>
      <c r="E440" s="43"/>
      <c r="F440" s="239" t="s">
        <v>582</v>
      </c>
      <c r="G440" s="43"/>
      <c r="H440" s="43"/>
      <c r="I440" s="240"/>
      <c r="J440" s="43"/>
      <c r="K440" s="43"/>
      <c r="L440" s="47"/>
      <c r="M440" s="241"/>
      <c r="N440" s="24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145</v>
      </c>
      <c r="AU440" s="20" t="s">
        <v>86</v>
      </c>
    </row>
    <row r="441" s="13" customFormat="1">
      <c r="A441" s="13"/>
      <c r="B441" s="216"/>
      <c r="C441" s="217"/>
      <c r="D441" s="218" t="s">
        <v>129</v>
      </c>
      <c r="E441" s="219" t="s">
        <v>31</v>
      </c>
      <c r="F441" s="220" t="s">
        <v>583</v>
      </c>
      <c r="G441" s="217"/>
      <c r="H441" s="221">
        <v>9.2400000000000002</v>
      </c>
      <c r="I441" s="222"/>
      <c r="J441" s="217"/>
      <c r="K441" s="217"/>
      <c r="L441" s="223"/>
      <c r="M441" s="224"/>
      <c r="N441" s="225"/>
      <c r="O441" s="225"/>
      <c r="P441" s="225"/>
      <c r="Q441" s="225"/>
      <c r="R441" s="225"/>
      <c r="S441" s="225"/>
      <c r="T441" s="22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27" t="s">
        <v>129</v>
      </c>
      <c r="AU441" s="227" t="s">
        <v>86</v>
      </c>
      <c r="AV441" s="13" t="s">
        <v>86</v>
      </c>
      <c r="AW441" s="13" t="s">
        <v>37</v>
      </c>
      <c r="AX441" s="13" t="s">
        <v>84</v>
      </c>
      <c r="AY441" s="227" t="s">
        <v>120</v>
      </c>
    </row>
    <row r="442" s="2" customFormat="1" ht="24.15" customHeight="1">
      <c r="A442" s="41"/>
      <c r="B442" s="42"/>
      <c r="C442" s="203" t="s">
        <v>584</v>
      </c>
      <c r="D442" s="203" t="s">
        <v>122</v>
      </c>
      <c r="E442" s="204" t="s">
        <v>585</v>
      </c>
      <c r="F442" s="205" t="s">
        <v>586</v>
      </c>
      <c r="G442" s="206" t="s">
        <v>331</v>
      </c>
      <c r="H442" s="207">
        <v>0.66000000000000003</v>
      </c>
      <c r="I442" s="208"/>
      <c r="J442" s="209">
        <f>ROUND(I442*H442,2)</f>
        <v>0</v>
      </c>
      <c r="K442" s="205" t="s">
        <v>143</v>
      </c>
      <c r="L442" s="47"/>
      <c r="M442" s="210" t="s">
        <v>31</v>
      </c>
      <c r="N442" s="211" t="s">
        <v>47</v>
      </c>
      <c r="O442" s="87"/>
      <c r="P442" s="212">
        <f>O442*H442</f>
        <v>0</v>
      </c>
      <c r="Q442" s="212">
        <v>0</v>
      </c>
      <c r="R442" s="212">
        <f>Q442*H442</f>
        <v>0</v>
      </c>
      <c r="S442" s="212">
        <v>0</v>
      </c>
      <c r="T442" s="213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4" t="s">
        <v>127</v>
      </c>
      <c r="AT442" s="214" t="s">
        <v>122</v>
      </c>
      <c r="AU442" s="214" t="s">
        <v>86</v>
      </c>
      <c r="AY442" s="20" t="s">
        <v>120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20" t="s">
        <v>84</v>
      </c>
      <c r="BK442" s="215">
        <f>ROUND(I442*H442,2)</f>
        <v>0</v>
      </c>
      <c r="BL442" s="20" t="s">
        <v>127</v>
      </c>
      <c r="BM442" s="214" t="s">
        <v>587</v>
      </c>
    </row>
    <row r="443" s="2" customFormat="1">
      <c r="A443" s="41"/>
      <c r="B443" s="42"/>
      <c r="C443" s="43"/>
      <c r="D443" s="238" t="s">
        <v>145</v>
      </c>
      <c r="E443" s="43"/>
      <c r="F443" s="239" t="s">
        <v>588</v>
      </c>
      <c r="G443" s="43"/>
      <c r="H443" s="43"/>
      <c r="I443" s="240"/>
      <c r="J443" s="43"/>
      <c r="K443" s="43"/>
      <c r="L443" s="47"/>
      <c r="M443" s="241"/>
      <c r="N443" s="24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145</v>
      </c>
      <c r="AU443" s="20" t="s">
        <v>86</v>
      </c>
    </row>
    <row r="444" s="12" customFormat="1" ht="22.8" customHeight="1">
      <c r="A444" s="12"/>
      <c r="B444" s="187"/>
      <c r="C444" s="188"/>
      <c r="D444" s="189" t="s">
        <v>75</v>
      </c>
      <c r="E444" s="201" t="s">
        <v>589</v>
      </c>
      <c r="F444" s="201" t="s">
        <v>590</v>
      </c>
      <c r="G444" s="188"/>
      <c r="H444" s="188"/>
      <c r="I444" s="191"/>
      <c r="J444" s="202">
        <f>BK444</f>
        <v>0</v>
      </c>
      <c r="K444" s="188"/>
      <c r="L444" s="193"/>
      <c r="M444" s="194"/>
      <c r="N444" s="195"/>
      <c r="O444" s="195"/>
      <c r="P444" s="196">
        <f>SUM(P445:P446)</f>
        <v>0</v>
      </c>
      <c r="Q444" s="195"/>
      <c r="R444" s="196">
        <f>SUM(R445:R446)</f>
        <v>0</v>
      </c>
      <c r="S444" s="195"/>
      <c r="T444" s="197">
        <f>SUM(T445:T446)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98" t="s">
        <v>84</v>
      </c>
      <c r="AT444" s="199" t="s">
        <v>75</v>
      </c>
      <c r="AU444" s="199" t="s">
        <v>84</v>
      </c>
      <c r="AY444" s="198" t="s">
        <v>120</v>
      </c>
      <c r="BK444" s="200">
        <f>SUM(BK445:BK446)</f>
        <v>0</v>
      </c>
    </row>
    <row r="445" s="2" customFormat="1" ht="24.15" customHeight="1">
      <c r="A445" s="41"/>
      <c r="B445" s="42"/>
      <c r="C445" s="203" t="s">
        <v>591</v>
      </c>
      <c r="D445" s="203" t="s">
        <v>122</v>
      </c>
      <c r="E445" s="204" t="s">
        <v>592</v>
      </c>
      <c r="F445" s="205" t="s">
        <v>593</v>
      </c>
      <c r="G445" s="206" t="s">
        <v>331</v>
      </c>
      <c r="H445" s="207">
        <v>1355.0820000000001</v>
      </c>
      <c r="I445" s="208"/>
      <c r="J445" s="209">
        <f>ROUND(I445*H445,2)</f>
        <v>0</v>
      </c>
      <c r="K445" s="205" t="s">
        <v>143</v>
      </c>
      <c r="L445" s="47"/>
      <c r="M445" s="210" t="s">
        <v>31</v>
      </c>
      <c r="N445" s="211" t="s">
        <v>47</v>
      </c>
      <c r="O445" s="87"/>
      <c r="P445" s="212">
        <f>O445*H445</f>
        <v>0</v>
      </c>
      <c r="Q445" s="212">
        <v>0</v>
      </c>
      <c r="R445" s="212">
        <f>Q445*H445</f>
        <v>0</v>
      </c>
      <c r="S445" s="212">
        <v>0</v>
      </c>
      <c r="T445" s="213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4" t="s">
        <v>127</v>
      </c>
      <c r="AT445" s="214" t="s">
        <v>122</v>
      </c>
      <c r="AU445" s="214" t="s">
        <v>86</v>
      </c>
      <c r="AY445" s="20" t="s">
        <v>120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20" t="s">
        <v>84</v>
      </c>
      <c r="BK445" s="215">
        <f>ROUND(I445*H445,2)</f>
        <v>0</v>
      </c>
      <c r="BL445" s="20" t="s">
        <v>127</v>
      </c>
      <c r="BM445" s="214" t="s">
        <v>594</v>
      </c>
    </row>
    <row r="446" s="2" customFormat="1">
      <c r="A446" s="41"/>
      <c r="B446" s="42"/>
      <c r="C446" s="43"/>
      <c r="D446" s="238" t="s">
        <v>145</v>
      </c>
      <c r="E446" s="43"/>
      <c r="F446" s="239" t="s">
        <v>595</v>
      </c>
      <c r="G446" s="43"/>
      <c r="H446" s="43"/>
      <c r="I446" s="240"/>
      <c r="J446" s="43"/>
      <c r="K446" s="43"/>
      <c r="L446" s="47"/>
      <c r="M446" s="241"/>
      <c r="N446" s="242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145</v>
      </c>
      <c r="AU446" s="20" t="s">
        <v>86</v>
      </c>
    </row>
    <row r="447" s="12" customFormat="1" ht="25.92" customHeight="1">
      <c r="A447" s="12"/>
      <c r="B447" s="187"/>
      <c r="C447" s="188"/>
      <c r="D447" s="189" t="s">
        <v>75</v>
      </c>
      <c r="E447" s="190" t="s">
        <v>384</v>
      </c>
      <c r="F447" s="190" t="s">
        <v>596</v>
      </c>
      <c r="G447" s="188"/>
      <c r="H447" s="188"/>
      <c r="I447" s="191"/>
      <c r="J447" s="192">
        <f>BK447</f>
        <v>0</v>
      </c>
      <c r="K447" s="188"/>
      <c r="L447" s="193"/>
      <c r="M447" s="194"/>
      <c r="N447" s="195"/>
      <c r="O447" s="195"/>
      <c r="P447" s="196">
        <v>0</v>
      </c>
      <c r="Q447" s="195"/>
      <c r="R447" s="196">
        <v>0</v>
      </c>
      <c r="S447" s="195"/>
      <c r="T447" s="197"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98" t="s">
        <v>136</v>
      </c>
      <c r="AT447" s="199" t="s">
        <v>75</v>
      </c>
      <c r="AU447" s="199" t="s">
        <v>76</v>
      </c>
      <c r="AY447" s="198" t="s">
        <v>120</v>
      </c>
      <c r="BK447" s="200">
        <v>0</v>
      </c>
    </row>
    <row r="448" s="12" customFormat="1" ht="25.92" customHeight="1">
      <c r="A448" s="12"/>
      <c r="B448" s="187"/>
      <c r="C448" s="188"/>
      <c r="D448" s="189" t="s">
        <v>75</v>
      </c>
      <c r="E448" s="190" t="s">
        <v>597</v>
      </c>
      <c r="F448" s="190" t="s">
        <v>598</v>
      </c>
      <c r="G448" s="188"/>
      <c r="H448" s="188"/>
      <c r="I448" s="191"/>
      <c r="J448" s="192">
        <f>BK448</f>
        <v>0</v>
      </c>
      <c r="K448" s="188"/>
      <c r="L448" s="193"/>
      <c r="M448" s="194"/>
      <c r="N448" s="195"/>
      <c r="O448" s="195"/>
      <c r="P448" s="196">
        <f>P449+P460</f>
        <v>0</v>
      </c>
      <c r="Q448" s="195"/>
      <c r="R448" s="196">
        <f>R449+R460</f>
        <v>0</v>
      </c>
      <c r="S448" s="195"/>
      <c r="T448" s="197">
        <f>T449+T460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198" t="s">
        <v>148</v>
      </c>
      <c r="AT448" s="199" t="s">
        <v>75</v>
      </c>
      <c r="AU448" s="199" t="s">
        <v>76</v>
      </c>
      <c r="AY448" s="198" t="s">
        <v>120</v>
      </c>
      <c r="BK448" s="200">
        <f>BK449+BK460</f>
        <v>0</v>
      </c>
    </row>
    <row r="449" s="12" customFormat="1" ht="22.8" customHeight="1">
      <c r="A449" s="12"/>
      <c r="B449" s="187"/>
      <c r="C449" s="188"/>
      <c r="D449" s="189" t="s">
        <v>75</v>
      </c>
      <c r="E449" s="201" t="s">
        <v>599</v>
      </c>
      <c r="F449" s="201" t="s">
        <v>600</v>
      </c>
      <c r="G449" s="188"/>
      <c r="H449" s="188"/>
      <c r="I449" s="191"/>
      <c r="J449" s="202">
        <f>BK449</f>
        <v>0</v>
      </c>
      <c r="K449" s="188"/>
      <c r="L449" s="193"/>
      <c r="M449" s="194"/>
      <c r="N449" s="195"/>
      <c r="O449" s="195"/>
      <c r="P449" s="196">
        <f>SUM(P450:P459)</f>
        <v>0</v>
      </c>
      <c r="Q449" s="195"/>
      <c r="R449" s="196">
        <f>SUM(R450:R459)</f>
        <v>0</v>
      </c>
      <c r="S449" s="195"/>
      <c r="T449" s="197">
        <f>SUM(T450:T459)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198" t="s">
        <v>148</v>
      </c>
      <c r="AT449" s="199" t="s">
        <v>75</v>
      </c>
      <c r="AU449" s="199" t="s">
        <v>84</v>
      </c>
      <c r="AY449" s="198" t="s">
        <v>120</v>
      </c>
      <c r="BK449" s="200">
        <f>SUM(BK450:BK459)</f>
        <v>0</v>
      </c>
    </row>
    <row r="450" s="2" customFormat="1" ht="16.5" customHeight="1">
      <c r="A450" s="41"/>
      <c r="B450" s="42"/>
      <c r="C450" s="203" t="s">
        <v>601</v>
      </c>
      <c r="D450" s="203" t="s">
        <v>122</v>
      </c>
      <c r="E450" s="204" t="s">
        <v>602</v>
      </c>
      <c r="F450" s="205" t="s">
        <v>603</v>
      </c>
      <c r="G450" s="206" t="s">
        <v>604</v>
      </c>
      <c r="H450" s="207">
        <v>1</v>
      </c>
      <c r="I450" s="208"/>
      <c r="J450" s="209">
        <f>ROUND(I450*H450,2)</f>
        <v>0</v>
      </c>
      <c r="K450" s="205" t="s">
        <v>143</v>
      </c>
      <c r="L450" s="47"/>
      <c r="M450" s="210" t="s">
        <v>31</v>
      </c>
      <c r="N450" s="211" t="s">
        <v>47</v>
      </c>
      <c r="O450" s="87"/>
      <c r="P450" s="212">
        <f>O450*H450</f>
        <v>0</v>
      </c>
      <c r="Q450" s="212">
        <v>0</v>
      </c>
      <c r="R450" s="212">
        <f>Q450*H450</f>
        <v>0</v>
      </c>
      <c r="S450" s="212">
        <v>0</v>
      </c>
      <c r="T450" s="213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4" t="s">
        <v>605</v>
      </c>
      <c r="AT450" s="214" t="s">
        <v>122</v>
      </c>
      <c r="AU450" s="214" t="s">
        <v>86</v>
      </c>
      <c r="AY450" s="20" t="s">
        <v>120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20" t="s">
        <v>84</v>
      </c>
      <c r="BK450" s="215">
        <f>ROUND(I450*H450,2)</f>
        <v>0</v>
      </c>
      <c r="BL450" s="20" t="s">
        <v>605</v>
      </c>
      <c r="BM450" s="214" t="s">
        <v>606</v>
      </c>
    </row>
    <row r="451" s="2" customFormat="1">
      <c r="A451" s="41"/>
      <c r="B451" s="42"/>
      <c r="C451" s="43"/>
      <c r="D451" s="238" t="s">
        <v>145</v>
      </c>
      <c r="E451" s="43"/>
      <c r="F451" s="239" t="s">
        <v>607</v>
      </c>
      <c r="G451" s="43"/>
      <c r="H451" s="43"/>
      <c r="I451" s="240"/>
      <c r="J451" s="43"/>
      <c r="K451" s="43"/>
      <c r="L451" s="47"/>
      <c r="M451" s="241"/>
      <c r="N451" s="242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145</v>
      </c>
      <c r="AU451" s="20" t="s">
        <v>86</v>
      </c>
    </row>
    <row r="452" s="2" customFormat="1" ht="16.5" customHeight="1">
      <c r="A452" s="41"/>
      <c r="B452" s="42"/>
      <c r="C452" s="203" t="s">
        <v>608</v>
      </c>
      <c r="D452" s="203" t="s">
        <v>122</v>
      </c>
      <c r="E452" s="204" t="s">
        <v>609</v>
      </c>
      <c r="F452" s="205" t="s">
        <v>610</v>
      </c>
      <c r="G452" s="206" t="s">
        <v>604</v>
      </c>
      <c r="H452" s="207">
        <v>1</v>
      </c>
      <c r="I452" s="208"/>
      <c r="J452" s="209">
        <f>ROUND(I452*H452,2)</f>
        <v>0</v>
      </c>
      <c r="K452" s="205" t="s">
        <v>143</v>
      </c>
      <c r="L452" s="47"/>
      <c r="M452" s="210" t="s">
        <v>31</v>
      </c>
      <c r="N452" s="211" t="s">
        <v>47</v>
      </c>
      <c r="O452" s="87"/>
      <c r="P452" s="212">
        <f>O452*H452</f>
        <v>0</v>
      </c>
      <c r="Q452" s="212">
        <v>0</v>
      </c>
      <c r="R452" s="212">
        <f>Q452*H452</f>
        <v>0</v>
      </c>
      <c r="S452" s="212">
        <v>0</v>
      </c>
      <c r="T452" s="213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4" t="s">
        <v>605</v>
      </c>
      <c r="AT452" s="214" t="s">
        <v>122</v>
      </c>
      <c r="AU452" s="214" t="s">
        <v>86</v>
      </c>
      <c r="AY452" s="20" t="s">
        <v>120</v>
      </c>
      <c r="BE452" s="215">
        <f>IF(N452="základní",J452,0)</f>
        <v>0</v>
      </c>
      <c r="BF452" s="215">
        <f>IF(N452="snížená",J452,0)</f>
        <v>0</v>
      </c>
      <c r="BG452" s="215">
        <f>IF(N452="zákl. přenesená",J452,0)</f>
        <v>0</v>
      </c>
      <c r="BH452" s="215">
        <f>IF(N452="sníž. přenesená",J452,0)</f>
        <v>0</v>
      </c>
      <c r="BI452" s="215">
        <f>IF(N452="nulová",J452,0)</f>
        <v>0</v>
      </c>
      <c r="BJ452" s="20" t="s">
        <v>84</v>
      </c>
      <c r="BK452" s="215">
        <f>ROUND(I452*H452,2)</f>
        <v>0</v>
      </c>
      <c r="BL452" s="20" t="s">
        <v>605</v>
      </c>
      <c r="BM452" s="214" t="s">
        <v>611</v>
      </c>
    </row>
    <row r="453" s="2" customFormat="1">
      <c r="A453" s="41"/>
      <c r="B453" s="42"/>
      <c r="C453" s="43"/>
      <c r="D453" s="238" t="s">
        <v>145</v>
      </c>
      <c r="E453" s="43"/>
      <c r="F453" s="239" t="s">
        <v>612</v>
      </c>
      <c r="G453" s="43"/>
      <c r="H453" s="43"/>
      <c r="I453" s="240"/>
      <c r="J453" s="43"/>
      <c r="K453" s="43"/>
      <c r="L453" s="47"/>
      <c r="M453" s="241"/>
      <c r="N453" s="24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145</v>
      </c>
      <c r="AU453" s="20" t="s">
        <v>86</v>
      </c>
    </row>
    <row r="454" s="2" customFormat="1" ht="16.5" customHeight="1">
      <c r="A454" s="41"/>
      <c r="B454" s="42"/>
      <c r="C454" s="203" t="s">
        <v>613</v>
      </c>
      <c r="D454" s="203" t="s">
        <v>122</v>
      </c>
      <c r="E454" s="204" t="s">
        <v>614</v>
      </c>
      <c r="F454" s="205" t="s">
        <v>615</v>
      </c>
      <c r="G454" s="206" t="s">
        <v>616</v>
      </c>
      <c r="H454" s="207">
        <v>1</v>
      </c>
      <c r="I454" s="208"/>
      <c r="J454" s="209">
        <f>ROUND(I454*H454,2)</f>
        <v>0</v>
      </c>
      <c r="K454" s="205" t="s">
        <v>143</v>
      </c>
      <c r="L454" s="47"/>
      <c r="M454" s="210" t="s">
        <v>31</v>
      </c>
      <c r="N454" s="211" t="s">
        <v>47</v>
      </c>
      <c r="O454" s="87"/>
      <c r="P454" s="212">
        <f>O454*H454</f>
        <v>0</v>
      </c>
      <c r="Q454" s="212">
        <v>0</v>
      </c>
      <c r="R454" s="212">
        <f>Q454*H454</f>
        <v>0</v>
      </c>
      <c r="S454" s="212">
        <v>0</v>
      </c>
      <c r="T454" s="213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4" t="s">
        <v>605</v>
      </c>
      <c r="AT454" s="214" t="s">
        <v>122</v>
      </c>
      <c r="AU454" s="214" t="s">
        <v>86</v>
      </c>
      <c r="AY454" s="20" t="s">
        <v>120</v>
      </c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20" t="s">
        <v>84</v>
      </c>
      <c r="BK454" s="215">
        <f>ROUND(I454*H454,2)</f>
        <v>0</v>
      </c>
      <c r="BL454" s="20" t="s">
        <v>605</v>
      </c>
      <c r="BM454" s="214" t="s">
        <v>617</v>
      </c>
    </row>
    <row r="455" s="2" customFormat="1">
      <c r="A455" s="41"/>
      <c r="B455" s="42"/>
      <c r="C455" s="43"/>
      <c r="D455" s="238" t="s">
        <v>145</v>
      </c>
      <c r="E455" s="43"/>
      <c r="F455" s="239" t="s">
        <v>618</v>
      </c>
      <c r="G455" s="43"/>
      <c r="H455" s="43"/>
      <c r="I455" s="240"/>
      <c r="J455" s="43"/>
      <c r="K455" s="43"/>
      <c r="L455" s="47"/>
      <c r="M455" s="241"/>
      <c r="N455" s="242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145</v>
      </c>
      <c r="AU455" s="20" t="s">
        <v>86</v>
      </c>
    </row>
    <row r="456" s="2" customFormat="1" ht="16.5" customHeight="1">
      <c r="A456" s="41"/>
      <c r="B456" s="42"/>
      <c r="C456" s="203" t="s">
        <v>619</v>
      </c>
      <c r="D456" s="203" t="s">
        <v>122</v>
      </c>
      <c r="E456" s="204" t="s">
        <v>620</v>
      </c>
      <c r="F456" s="205" t="s">
        <v>621</v>
      </c>
      <c r="G456" s="206" t="s">
        <v>616</v>
      </c>
      <c r="H456" s="207">
        <v>1</v>
      </c>
      <c r="I456" s="208"/>
      <c r="J456" s="209">
        <f>ROUND(I456*H456,2)</f>
        <v>0</v>
      </c>
      <c r="K456" s="205" t="s">
        <v>143</v>
      </c>
      <c r="L456" s="47"/>
      <c r="M456" s="210" t="s">
        <v>31</v>
      </c>
      <c r="N456" s="211" t="s">
        <v>47</v>
      </c>
      <c r="O456" s="87"/>
      <c r="P456" s="212">
        <f>O456*H456</f>
        <v>0</v>
      </c>
      <c r="Q456" s="212">
        <v>0</v>
      </c>
      <c r="R456" s="212">
        <f>Q456*H456</f>
        <v>0</v>
      </c>
      <c r="S456" s="212">
        <v>0</v>
      </c>
      <c r="T456" s="213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4" t="s">
        <v>605</v>
      </c>
      <c r="AT456" s="214" t="s">
        <v>122</v>
      </c>
      <c r="AU456" s="214" t="s">
        <v>86</v>
      </c>
      <c r="AY456" s="20" t="s">
        <v>120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20" t="s">
        <v>84</v>
      </c>
      <c r="BK456" s="215">
        <f>ROUND(I456*H456,2)</f>
        <v>0</v>
      </c>
      <c r="BL456" s="20" t="s">
        <v>605</v>
      </c>
      <c r="BM456" s="214" t="s">
        <v>622</v>
      </c>
    </row>
    <row r="457" s="2" customFormat="1">
      <c r="A457" s="41"/>
      <c r="B457" s="42"/>
      <c r="C457" s="43"/>
      <c r="D457" s="238" t="s">
        <v>145</v>
      </c>
      <c r="E457" s="43"/>
      <c r="F457" s="239" t="s">
        <v>623</v>
      </c>
      <c r="G457" s="43"/>
      <c r="H457" s="43"/>
      <c r="I457" s="240"/>
      <c r="J457" s="43"/>
      <c r="K457" s="43"/>
      <c r="L457" s="47"/>
      <c r="M457" s="241"/>
      <c r="N457" s="24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145</v>
      </c>
      <c r="AU457" s="20" t="s">
        <v>86</v>
      </c>
    </row>
    <row r="458" s="14" customFormat="1">
      <c r="A458" s="14"/>
      <c r="B458" s="228"/>
      <c r="C458" s="229"/>
      <c r="D458" s="218" t="s">
        <v>129</v>
      </c>
      <c r="E458" s="230" t="s">
        <v>31</v>
      </c>
      <c r="F458" s="231" t="s">
        <v>624</v>
      </c>
      <c r="G458" s="229"/>
      <c r="H458" s="230" t="s">
        <v>31</v>
      </c>
      <c r="I458" s="232"/>
      <c r="J458" s="229"/>
      <c r="K458" s="229"/>
      <c r="L458" s="233"/>
      <c r="M458" s="234"/>
      <c r="N458" s="235"/>
      <c r="O458" s="235"/>
      <c r="P458" s="235"/>
      <c r="Q458" s="235"/>
      <c r="R458" s="235"/>
      <c r="S458" s="235"/>
      <c r="T458" s="23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37" t="s">
        <v>129</v>
      </c>
      <c r="AU458" s="237" t="s">
        <v>86</v>
      </c>
      <c r="AV458" s="14" t="s">
        <v>84</v>
      </c>
      <c r="AW458" s="14" t="s">
        <v>37</v>
      </c>
      <c r="AX458" s="14" t="s">
        <v>76</v>
      </c>
      <c r="AY458" s="237" t="s">
        <v>120</v>
      </c>
    </row>
    <row r="459" s="13" customFormat="1">
      <c r="A459" s="13"/>
      <c r="B459" s="216"/>
      <c r="C459" s="217"/>
      <c r="D459" s="218" t="s">
        <v>129</v>
      </c>
      <c r="E459" s="219" t="s">
        <v>31</v>
      </c>
      <c r="F459" s="220" t="s">
        <v>84</v>
      </c>
      <c r="G459" s="217"/>
      <c r="H459" s="221">
        <v>1</v>
      </c>
      <c r="I459" s="222"/>
      <c r="J459" s="217"/>
      <c r="K459" s="217"/>
      <c r="L459" s="223"/>
      <c r="M459" s="224"/>
      <c r="N459" s="225"/>
      <c r="O459" s="225"/>
      <c r="P459" s="225"/>
      <c r="Q459" s="225"/>
      <c r="R459" s="225"/>
      <c r="S459" s="225"/>
      <c r="T459" s="22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27" t="s">
        <v>129</v>
      </c>
      <c r="AU459" s="227" t="s">
        <v>86</v>
      </c>
      <c r="AV459" s="13" t="s">
        <v>86</v>
      </c>
      <c r="AW459" s="13" t="s">
        <v>37</v>
      </c>
      <c r="AX459" s="13" t="s">
        <v>84</v>
      </c>
      <c r="AY459" s="227" t="s">
        <v>120</v>
      </c>
    </row>
    <row r="460" s="12" customFormat="1" ht="22.8" customHeight="1">
      <c r="A460" s="12"/>
      <c r="B460" s="187"/>
      <c r="C460" s="188"/>
      <c r="D460" s="189" t="s">
        <v>75</v>
      </c>
      <c r="E460" s="201" t="s">
        <v>625</v>
      </c>
      <c r="F460" s="201" t="s">
        <v>626</v>
      </c>
      <c r="G460" s="188"/>
      <c r="H460" s="188"/>
      <c r="I460" s="191"/>
      <c r="J460" s="202">
        <f>BK460</f>
        <v>0</v>
      </c>
      <c r="K460" s="188"/>
      <c r="L460" s="193"/>
      <c r="M460" s="194"/>
      <c r="N460" s="195"/>
      <c r="O460" s="195"/>
      <c r="P460" s="196">
        <f>SUM(P461:P465)</f>
        <v>0</v>
      </c>
      <c r="Q460" s="195"/>
      <c r="R460" s="196">
        <f>SUM(R461:R465)</f>
        <v>0</v>
      </c>
      <c r="S460" s="195"/>
      <c r="T460" s="197">
        <f>SUM(T461:T465)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98" t="s">
        <v>148</v>
      </c>
      <c r="AT460" s="199" t="s">
        <v>75</v>
      </c>
      <c r="AU460" s="199" t="s">
        <v>84</v>
      </c>
      <c r="AY460" s="198" t="s">
        <v>120</v>
      </c>
      <c r="BK460" s="200">
        <f>SUM(BK461:BK465)</f>
        <v>0</v>
      </c>
    </row>
    <row r="461" s="2" customFormat="1" ht="16.5" customHeight="1">
      <c r="A461" s="41"/>
      <c r="B461" s="42"/>
      <c r="C461" s="203" t="s">
        <v>627</v>
      </c>
      <c r="D461" s="203" t="s">
        <v>122</v>
      </c>
      <c r="E461" s="204" t="s">
        <v>628</v>
      </c>
      <c r="F461" s="205" t="s">
        <v>626</v>
      </c>
      <c r="G461" s="206" t="s">
        <v>604</v>
      </c>
      <c r="H461" s="207">
        <v>1</v>
      </c>
      <c r="I461" s="208"/>
      <c r="J461" s="209">
        <f>ROUND(I461*H461,2)</f>
        <v>0</v>
      </c>
      <c r="K461" s="205" t="s">
        <v>143</v>
      </c>
      <c r="L461" s="47"/>
      <c r="M461" s="210" t="s">
        <v>31</v>
      </c>
      <c r="N461" s="211" t="s">
        <v>47</v>
      </c>
      <c r="O461" s="87"/>
      <c r="P461" s="212">
        <f>O461*H461</f>
        <v>0</v>
      </c>
      <c r="Q461" s="212">
        <v>0</v>
      </c>
      <c r="R461" s="212">
        <f>Q461*H461</f>
        <v>0</v>
      </c>
      <c r="S461" s="212">
        <v>0</v>
      </c>
      <c r="T461" s="213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4" t="s">
        <v>605</v>
      </c>
      <c r="AT461" s="214" t="s">
        <v>122</v>
      </c>
      <c r="AU461" s="214" t="s">
        <v>86</v>
      </c>
      <c r="AY461" s="20" t="s">
        <v>120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20" t="s">
        <v>84</v>
      </c>
      <c r="BK461" s="215">
        <f>ROUND(I461*H461,2)</f>
        <v>0</v>
      </c>
      <c r="BL461" s="20" t="s">
        <v>605</v>
      </c>
      <c r="BM461" s="214" t="s">
        <v>629</v>
      </c>
    </row>
    <row r="462" s="2" customFormat="1">
      <c r="A462" s="41"/>
      <c r="B462" s="42"/>
      <c r="C462" s="43"/>
      <c r="D462" s="238" t="s">
        <v>145</v>
      </c>
      <c r="E462" s="43"/>
      <c r="F462" s="239" t="s">
        <v>630</v>
      </c>
      <c r="G462" s="43"/>
      <c r="H462" s="43"/>
      <c r="I462" s="240"/>
      <c r="J462" s="43"/>
      <c r="K462" s="43"/>
      <c r="L462" s="47"/>
      <c r="M462" s="241"/>
      <c r="N462" s="242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145</v>
      </c>
      <c r="AU462" s="20" t="s">
        <v>86</v>
      </c>
    </row>
    <row r="463" s="2" customFormat="1" ht="16.5" customHeight="1">
      <c r="A463" s="41"/>
      <c r="B463" s="42"/>
      <c r="C463" s="203" t="s">
        <v>631</v>
      </c>
      <c r="D463" s="203" t="s">
        <v>122</v>
      </c>
      <c r="E463" s="204" t="s">
        <v>632</v>
      </c>
      <c r="F463" s="205" t="s">
        <v>633</v>
      </c>
      <c r="G463" s="206" t="s">
        <v>604</v>
      </c>
      <c r="H463" s="207">
        <v>1</v>
      </c>
      <c r="I463" s="208"/>
      <c r="J463" s="209">
        <f>ROUND(I463*H463,2)</f>
        <v>0</v>
      </c>
      <c r="K463" s="205" t="s">
        <v>143</v>
      </c>
      <c r="L463" s="47"/>
      <c r="M463" s="210" t="s">
        <v>31</v>
      </c>
      <c r="N463" s="211" t="s">
        <v>47</v>
      </c>
      <c r="O463" s="87"/>
      <c r="P463" s="212">
        <f>O463*H463</f>
        <v>0</v>
      </c>
      <c r="Q463" s="212">
        <v>0</v>
      </c>
      <c r="R463" s="212">
        <f>Q463*H463</f>
        <v>0</v>
      </c>
      <c r="S463" s="212">
        <v>0</v>
      </c>
      <c r="T463" s="213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4" t="s">
        <v>605</v>
      </c>
      <c r="AT463" s="214" t="s">
        <v>122</v>
      </c>
      <c r="AU463" s="214" t="s">
        <v>86</v>
      </c>
      <c r="AY463" s="20" t="s">
        <v>120</v>
      </c>
      <c r="BE463" s="215">
        <f>IF(N463="základní",J463,0)</f>
        <v>0</v>
      </c>
      <c r="BF463" s="215">
        <f>IF(N463="snížená",J463,0)</f>
        <v>0</v>
      </c>
      <c r="BG463" s="215">
        <f>IF(N463="zákl. přenesená",J463,0)</f>
        <v>0</v>
      </c>
      <c r="BH463" s="215">
        <f>IF(N463="sníž. přenesená",J463,0)</f>
        <v>0</v>
      </c>
      <c r="BI463" s="215">
        <f>IF(N463="nulová",J463,0)</f>
        <v>0</v>
      </c>
      <c r="BJ463" s="20" t="s">
        <v>84</v>
      </c>
      <c r="BK463" s="215">
        <f>ROUND(I463*H463,2)</f>
        <v>0</v>
      </c>
      <c r="BL463" s="20" t="s">
        <v>605</v>
      </c>
      <c r="BM463" s="214" t="s">
        <v>634</v>
      </c>
    </row>
    <row r="464" s="2" customFormat="1">
      <c r="A464" s="41"/>
      <c r="B464" s="42"/>
      <c r="C464" s="43"/>
      <c r="D464" s="238" t="s">
        <v>145</v>
      </c>
      <c r="E464" s="43"/>
      <c r="F464" s="239" t="s">
        <v>635</v>
      </c>
      <c r="G464" s="43"/>
      <c r="H464" s="43"/>
      <c r="I464" s="240"/>
      <c r="J464" s="43"/>
      <c r="K464" s="43"/>
      <c r="L464" s="47"/>
      <c r="M464" s="241"/>
      <c r="N464" s="24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145</v>
      </c>
      <c r="AU464" s="20" t="s">
        <v>86</v>
      </c>
    </row>
    <row r="465" s="2" customFormat="1">
      <c r="A465" s="41"/>
      <c r="B465" s="42"/>
      <c r="C465" s="43"/>
      <c r="D465" s="218" t="s">
        <v>636</v>
      </c>
      <c r="E465" s="43"/>
      <c r="F465" s="275" t="s">
        <v>637</v>
      </c>
      <c r="G465" s="43"/>
      <c r="H465" s="43"/>
      <c r="I465" s="240"/>
      <c r="J465" s="43"/>
      <c r="K465" s="43"/>
      <c r="L465" s="47"/>
      <c r="M465" s="276"/>
      <c r="N465" s="277"/>
      <c r="O465" s="278"/>
      <c r="P465" s="278"/>
      <c r="Q465" s="278"/>
      <c r="R465" s="278"/>
      <c r="S465" s="278"/>
      <c r="T465" s="279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636</v>
      </c>
      <c r="AU465" s="20" t="s">
        <v>86</v>
      </c>
    </row>
    <row r="466" s="2" customFormat="1" ht="6.96" customHeight="1">
      <c r="A466" s="41"/>
      <c r="B466" s="62"/>
      <c r="C466" s="63"/>
      <c r="D466" s="63"/>
      <c r="E466" s="63"/>
      <c r="F466" s="63"/>
      <c r="G466" s="63"/>
      <c r="H466" s="63"/>
      <c r="I466" s="63"/>
      <c r="J466" s="63"/>
      <c r="K466" s="63"/>
      <c r="L466" s="47"/>
      <c r="M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</row>
  </sheetData>
  <sheetProtection sheet="1" autoFilter="0" formatColumns="0" formatRows="0" objects="1" scenarios="1" spinCount="100000" saltValue="zHuEjdSldaYg2joM/LmWe7yUpDIPv/pjFSRTm526If+33V3s95Ab+3mdVgnY68Yq7gNX4EOZhHITBP0qdYTWYQ==" hashValue="om58U+JObcVsBse4TFXFo1xx9TtamcONiZS0IRCX8sX3A8Q7XGj+rQ762ORxA62ApBq55/Mj4njKgRr1PF0bzg==" algorithmName="SHA-512" password="CC35"/>
  <autoFilter ref="C89:K46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101" r:id="rId1" display="https://podminky.urs.cz/item/CS_URS_2025_01/162201411"/>
    <hyperlink ref="F104" r:id="rId2" display="https://podminky.urs.cz/item/CS_URS_2025_01/162301931"/>
    <hyperlink ref="F107" r:id="rId3" display="https://podminky.urs.cz/item/CS_URS_2025_01/162201412"/>
    <hyperlink ref="F110" r:id="rId4" display="https://podminky.urs.cz/item/CS_URS_2025_01/162301932"/>
    <hyperlink ref="F113" r:id="rId5" display="https://podminky.urs.cz/item/CS_URS_2025_01/162201405"/>
    <hyperlink ref="F116" r:id="rId6" display="https://podminky.urs.cz/item/CS_URS_2025_01/162301931"/>
    <hyperlink ref="F122" r:id="rId7" display="https://podminky.urs.cz/item/CS_URS_2025_01/121103111"/>
    <hyperlink ref="F161" r:id="rId8" display="https://podminky.urs.cz/item/CS_URS_2025_01/122211101"/>
    <hyperlink ref="F167" r:id="rId9" display="https://podminky.urs.cz/item/CS_URS_2025_01/122251105"/>
    <hyperlink ref="F218" r:id="rId10" display="https://podminky.urs.cz/item/CS_URS_2025_01/132251104"/>
    <hyperlink ref="F226" r:id="rId11" display="https://podminky.urs.cz/item/CS_URS_2025_01/132351104"/>
    <hyperlink ref="F229" r:id="rId12" display="https://podminky.urs.cz/item/CS_URS_2025_01/132212122"/>
    <hyperlink ref="F232" r:id="rId13" display="https://podminky.urs.cz/item/CS_URS_2025_01/162351103"/>
    <hyperlink ref="F235" r:id="rId14" display="https://podminky.urs.cz/item/CS_URS_2025_01/162751113"/>
    <hyperlink ref="F238" r:id="rId15" display="https://podminky.urs.cz/item/CS_URS_2025_01/162751117"/>
    <hyperlink ref="F244" r:id="rId16" display="https://podminky.urs.cz/item/CS_URS_2025_01/162751119"/>
    <hyperlink ref="F247" r:id="rId17" display="https://podminky.urs.cz/item/CS_URS_2025_01/171201231"/>
    <hyperlink ref="F252" r:id="rId18" display="https://podminky.urs.cz/item/CS_URS_2025_01/171152111"/>
    <hyperlink ref="F306" r:id="rId19" display="https://podminky.urs.cz/item/CS_URS_2025_01/174101101"/>
    <hyperlink ref="F317" r:id="rId20" display="https://podminky.urs.cz/item/CS_URS_2025_01/181951112"/>
    <hyperlink ref="F320" r:id="rId21" display="https://podminky.urs.cz/item/CS_URS_2025_01/182201101"/>
    <hyperlink ref="F328" r:id="rId22" display="https://podminky.urs.cz/item/CS_URS_2025_01/181151312"/>
    <hyperlink ref="F367" r:id="rId23" display="https://podminky.urs.cz/item/CS_URS_2025_01/181301113"/>
    <hyperlink ref="F369" r:id="rId24" display="https://podminky.urs.cz/item/CS_URS_2025_01/181411132"/>
    <hyperlink ref="F377" r:id="rId25" display="https://podminky.urs.cz/item/CS_URS_2025_01/184853511"/>
    <hyperlink ref="F380" r:id="rId26" display="https://podminky.urs.cz/item/CS_URS_2025_01/564851111"/>
    <hyperlink ref="F387" r:id="rId27" display="https://podminky.urs.cz/item/CS_URS_2025_01/569951133"/>
    <hyperlink ref="F390" r:id="rId28" display="https://podminky.urs.cz/item/CS_URS_2025_01/573462113"/>
    <hyperlink ref="F393" r:id="rId29" display="https://podminky.urs.cz/item/CS_URS_2025_01/574381112"/>
    <hyperlink ref="F396" r:id="rId30" display="https://podminky.urs.cz/item/CS_URS_2025_01/597361121"/>
    <hyperlink ref="F422" r:id="rId31" display="https://podminky.urs.cz/item/CS_URS_2025_01/919735112"/>
    <hyperlink ref="F425" r:id="rId32" display="https://podminky.urs.cz/item/CS_URS_2025_01/113107342"/>
    <hyperlink ref="F428" r:id="rId33" display="https://podminky.urs.cz/item/CS_URS_2025_01/919122122"/>
    <hyperlink ref="F431" r:id="rId34" display="https://podminky.urs.cz/item/CS_URS_2025_01/919726121"/>
    <hyperlink ref="F438" r:id="rId35" display="https://podminky.urs.cz/item/CS_URS_2025_01/997221571"/>
    <hyperlink ref="F440" r:id="rId36" display="https://podminky.urs.cz/item/CS_URS_2025_01/997221579"/>
    <hyperlink ref="F443" r:id="rId37" display="https://podminky.urs.cz/item/CS_URS_2025_01/997221875"/>
    <hyperlink ref="F446" r:id="rId38" display="https://podminky.urs.cz/item/CS_URS_2025_01/998225111"/>
    <hyperlink ref="F451" r:id="rId39" display="https://podminky.urs.cz/item/CS_URS_2025_01/011324000"/>
    <hyperlink ref="F453" r:id="rId40" display="https://podminky.urs.cz/item/CS_URS_2025_01/012203000"/>
    <hyperlink ref="F455" r:id="rId41" display="https://podminky.urs.cz/item/CS_URS_2025_01/012444000"/>
    <hyperlink ref="F457" r:id="rId42" display="https://podminky.urs.cz/item/CS_URS_2025_01/013254000"/>
    <hyperlink ref="F462" r:id="rId43" display="https://podminky.urs.cz/item/CS_URS_2025_01/030001000"/>
    <hyperlink ref="F464" r:id="rId44" display="https://podminky.urs.cz/item/CS_URS_2025_01/0345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7" customFormat="1" ht="45" customHeight="1">
      <c r="B3" s="284"/>
      <c r="C3" s="285" t="s">
        <v>638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639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640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641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642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643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644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645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646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647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648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83</v>
      </c>
      <c r="F18" s="291" t="s">
        <v>649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650</v>
      </c>
      <c r="F19" s="291" t="s">
        <v>651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652</v>
      </c>
      <c r="F20" s="291" t="s">
        <v>653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654</v>
      </c>
      <c r="F21" s="291" t="s">
        <v>655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656</v>
      </c>
      <c r="F22" s="291" t="s">
        <v>657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658</v>
      </c>
      <c r="F23" s="291" t="s">
        <v>659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660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661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662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663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664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665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666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667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668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106</v>
      </c>
      <c r="F36" s="291"/>
      <c r="G36" s="291" t="s">
        <v>669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670</v>
      </c>
      <c r="F37" s="291"/>
      <c r="G37" s="291" t="s">
        <v>671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57</v>
      </c>
      <c r="F38" s="291"/>
      <c r="G38" s="291" t="s">
        <v>672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58</v>
      </c>
      <c r="F39" s="291"/>
      <c r="G39" s="291" t="s">
        <v>673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107</v>
      </c>
      <c r="F40" s="291"/>
      <c r="G40" s="291" t="s">
        <v>674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108</v>
      </c>
      <c r="F41" s="291"/>
      <c r="G41" s="291" t="s">
        <v>675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676</v>
      </c>
      <c r="F42" s="291"/>
      <c r="G42" s="291" t="s">
        <v>677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678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679</v>
      </c>
      <c r="F44" s="291"/>
      <c r="G44" s="291" t="s">
        <v>680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110</v>
      </c>
      <c r="F45" s="291"/>
      <c r="G45" s="291" t="s">
        <v>681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682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683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684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685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686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687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688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689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690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691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692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693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694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695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696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697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698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699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700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701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702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703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704</v>
      </c>
      <c r="D76" s="309"/>
      <c r="E76" s="309"/>
      <c r="F76" s="309" t="s">
        <v>705</v>
      </c>
      <c r="G76" s="310"/>
      <c r="H76" s="309" t="s">
        <v>58</v>
      </c>
      <c r="I76" s="309" t="s">
        <v>61</v>
      </c>
      <c r="J76" s="309" t="s">
        <v>706</v>
      </c>
      <c r="K76" s="308"/>
    </row>
    <row r="77" s="1" customFormat="1" ht="17.25" customHeight="1">
      <c r="B77" s="306"/>
      <c r="C77" s="311" t="s">
        <v>707</v>
      </c>
      <c r="D77" s="311"/>
      <c r="E77" s="311"/>
      <c r="F77" s="312" t="s">
        <v>708</v>
      </c>
      <c r="G77" s="313"/>
      <c r="H77" s="311"/>
      <c r="I77" s="311"/>
      <c r="J77" s="311" t="s">
        <v>709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57</v>
      </c>
      <c r="D79" s="316"/>
      <c r="E79" s="316"/>
      <c r="F79" s="317" t="s">
        <v>710</v>
      </c>
      <c r="G79" s="318"/>
      <c r="H79" s="294" t="s">
        <v>711</v>
      </c>
      <c r="I79" s="294" t="s">
        <v>712</v>
      </c>
      <c r="J79" s="294">
        <v>20</v>
      </c>
      <c r="K79" s="308"/>
    </row>
    <row r="80" s="1" customFormat="1" ht="15" customHeight="1">
      <c r="B80" s="306"/>
      <c r="C80" s="294" t="s">
        <v>713</v>
      </c>
      <c r="D80" s="294"/>
      <c r="E80" s="294"/>
      <c r="F80" s="317" t="s">
        <v>710</v>
      </c>
      <c r="G80" s="318"/>
      <c r="H80" s="294" t="s">
        <v>714</v>
      </c>
      <c r="I80" s="294" t="s">
        <v>712</v>
      </c>
      <c r="J80" s="294">
        <v>120</v>
      </c>
      <c r="K80" s="308"/>
    </row>
    <row r="81" s="1" customFormat="1" ht="15" customHeight="1">
      <c r="B81" s="319"/>
      <c r="C81" s="294" t="s">
        <v>715</v>
      </c>
      <c r="D81" s="294"/>
      <c r="E81" s="294"/>
      <c r="F81" s="317" t="s">
        <v>716</v>
      </c>
      <c r="G81" s="318"/>
      <c r="H81" s="294" t="s">
        <v>717</v>
      </c>
      <c r="I81" s="294" t="s">
        <v>712</v>
      </c>
      <c r="J81" s="294">
        <v>50</v>
      </c>
      <c r="K81" s="308"/>
    </row>
    <row r="82" s="1" customFormat="1" ht="15" customHeight="1">
      <c r="B82" s="319"/>
      <c r="C82" s="294" t="s">
        <v>718</v>
      </c>
      <c r="D82" s="294"/>
      <c r="E82" s="294"/>
      <c r="F82" s="317" t="s">
        <v>710</v>
      </c>
      <c r="G82" s="318"/>
      <c r="H82" s="294" t="s">
        <v>719</v>
      </c>
      <c r="I82" s="294" t="s">
        <v>720</v>
      </c>
      <c r="J82" s="294"/>
      <c r="K82" s="308"/>
    </row>
    <row r="83" s="1" customFormat="1" ht="15" customHeight="1">
      <c r="B83" s="319"/>
      <c r="C83" s="320" t="s">
        <v>721</v>
      </c>
      <c r="D83" s="320"/>
      <c r="E83" s="320"/>
      <c r="F83" s="321" t="s">
        <v>716</v>
      </c>
      <c r="G83" s="320"/>
      <c r="H83" s="320" t="s">
        <v>722</v>
      </c>
      <c r="I83" s="320" t="s">
        <v>712</v>
      </c>
      <c r="J83" s="320">
        <v>15</v>
      </c>
      <c r="K83" s="308"/>
    </row>
    <row r="84" s="1" customFormat="1" ht="15" customHeight="1">
      <c r="B84" s="319"/>
      <c r="C84" s="320" t="s">
        <v>723</v>
      </c>
      <c r="D84" s="320"/>
      <c r="E84" s="320"/>
      <c r="F84" s="321" t="s">
        <v>716</v>
      </c>
      <c r="G84" s="320"/>
      <c r="H84" s="320" t="s">
        <v>724</v>
      </c>
      <c r="I84" s="320" t="s">
        <v>712</v>
      </c>
      <c r="J84" s="320">
        <v>15</v>
      </c>
      <c r="K84" s="308"/>
    </row>
    <row r="85" s="1" customFormat="1" ht="15" customHeight="1">
      <c r="B85" s="319"/>
      <c r="C85" s="320" t="s">
        <v>725</v>
      </c>
      <c r="D85" s="320"/>
      <c r="E85" s="320"/>
      <c r="F85" s="321" t="s">
        <v>716</v>
      </c>
      <c r="G85" s="320"/>
      <c r="H85" s="320" t="s">
        <v>726</v>
      </c>
      <c r="I85" s="320" t="s">
        <v>712</v>
      </c>
      <c r="J85" s="320">
        <v>20</v>
      </c>
      <c r="K85" s="308"/>
    </row>
    <row r="86" s="1" customFormat="1" ht="15" customHeight="1">
      <c r="B86" s="319"/>
      <c r="C86" s="320" t="s">
        <v>727</v>
      </c>
      <c r="D86" s="320"/>
      <c r="E86" s="320"/>
      <c r="F86" s="321" t="s">
        <v>716</v>
      </c>
      <c r="G86" s="320"/>
      <c r="H86" s="320" t="s">
        <v>728</v>
      </c>
      <c r="I86" s="320" t="s">
        <v>712</v>
      </c>
      <c r="J86" s="320">
        <v>20</v>
      </c>
      <c r="K86" s="308"/>
    </row>
    <row r="87" s="1" customFormat="1" ht="15" customHeight="1">
      <c r="B87" s="319"/>
      <c r="C87" s="294" t="s">
        <v>729</v>
      </c>
      <c r="D87" s="294"/>
      <c r="E87" s="294"/>
      <c r="F87" s="317" t="s">
        <v>716</v>
      </c>
      <c r="G87" s="318"/>
      <c r="H87" s="294" t="s">
        <v>730</v>
      </c>
      <c r="I87" s="294" t="s">
        <v>712</v>
      </c>
      <c r="J87" s="294">
        <v>50</v>
      </c>
      <c r="K87" s="308"/>
    </row>
    <row r="88" s="1" customFormat="1" ht="15" customHeight="1">
      <c r="B88" s="319"/>
      <c r="C88" s="294" t="s">
        <v>731</v>
      </c>
      <c r="D88" s="294"/>
      <c r="E88" s="294"/>
      <c r="F88" s="317" t="s">
        <v>716</v>
      </c>
      <c r="G88" s="318"/>
      <c r="H88" s="294" t="s">
        <v>732</v>
      </c>
      <c r="I88" s="294" t="s">
        <v>712</v>
      </c>
      <c r="J88" s="294">
        <v>20</v>
      </c>
      <c r="K88" s="308"/>
    </row>
    <row r="89" s="1" customFormat="1" ht="15" customHeight="1">
      <c r="B89" s="319"/>
      <c r="C89" s="294" t="s">
        <v>733</v>
      </c>
      <c r="D89" s="294"/>
      <c r="E89" s="294"/>
      <c r="F89" s="317" t="s">
        <v>716</v>
      </c>
      <c r="G89" s="318"/>
      <c r="H89" s="294" t="s">
        <v>734</v>
      </c>
      <c r="I89" s="294" t="s">
        <v>712</v>
      </c>
      <c r="J89" s="294">
        <v>20</v>
      </c>
      <c r="K89" s="308"/>
    </row>
    <row r="90" s="1" customFormat="1" ht="15" customHeight="1">
      <c r="B90" s="319"/>
      <c r="C90" s="294" t="s">
        <v>735</v>
      </c>
      <c r="D90" s="294"/>
      <c r="E90" s="294"/>
      <c r="F90" s="317" t="s">
        <v>716</v>
      </c>
      <c r="G90" s="318"/>
      <c r="H90" s="294" t="s">
        <v>736</v>
      </c>
      <c r="I90" s="294" t="s">
        <v>712</v>
      </c>
      <c r="J90" s="294">
        <v>50</v>
      </c>
      <c r="K90" s="308"/>
    </row>
    <row r="91" s="1" customFormat="1" ht="15" customHeight="1">
      <c r="B91" s="319"/>
      <c r="C91" s="294" t="s">
        <v>737</v>
      </c>
      <c r="D91" s="294"/>
      <c r="E91" s="294"/>
      <c r="F91" s="317" t="s">
        <v>716</v>
      </c>
      <c r="G91" s="318"/>
      <c r="H91" s="294" t="s">
        <v>737</v>
      </c>
      <c r="I91" s="294" t="s">
        <v>712</v>
      </c>
      <c r="J91" s="294">
        <v>50</v>
      </c>
      <c r="K91" s="308"/>
    </row>
    <row r="92" s="1" customFormat="1" ht="15" customHeight="1">
      <c r="B92" s="319"/>
      <c r="C92" s="294" t="s">
        <v>738</v>
      </c>
      <c r="D92" s="294"/>
      <c r="E92" s="294"/>
      <c r="F92" s="317" t="s">
        <v>716</v>
      </c>
      <c r="G92" s="318"/>
      <c r="H92" s="294" t="s">
        <v>739</v>
      </c>
      <c r="I92" s="294" t="s">
        <v>712</v>
      </c>
      <c r="J92" s="294">
        <v>255</v>
      </c>
      <c r="K92" s="308"/>
    </row>
    <row r="93" s="1" customFormat="1" ht="15" customHeight="1">
      <c r="B93" s="319"/>
      <c r="C93" s="294" t="s">
        <v>740</v>
      </c>
      <c r="D93" s="294"/>
      <c r="E93" s="294"/>
      <c r="F93" s="317" t="s">
        <v>710</v>
      </c>
      <c r="G93" s="318"/>
      <c r="H93" s="294" t="s">
        <v>741</v>
      </c>
      <c r="I93" s="294" t="s">
        <v>742</v>
      </c>
      <c r="J93" s="294"/>
      <c r="K93" s="308"/>
    </row>
    <row r="94" s="1" customFormat="1" ht="15" customHeight="1">
      <c r="B94" s="319"/>
      <c r="C94" s="294" t="s">
        <v>743</v>
      </c>
      <c r="D94" s="294"/>
      <c r="E94" s="294"/>
      <c r="F94" s="317" t="s">
        <v>710</v>
      </c>
      <c r="G94" s="318"/>
      <c r="H94" s="294" t="s">
        <v>744</v>
      </c>
      <c r="I94" s="294" t="s">
        <v>745</v>
      </c>
      <c r="J94" s="294"/>
      <c r="K94" s="308"/>
    </row>
    <row r="95" s="1" customFormat="1" ht="15" customHeight="1">
      <c r="B95" s="319"/>
      <c r="C95" s="294" t="s">
        <v>746</v>
      </c>
      <c r="D95" s="294"/>
      <c r="E95" s="294"/>
      <c r="F95" s="317" t="s">
        <v>710</v>
      </c>
      <c r="G95" s="318"/>
      <c r="H95" s="294" t="s">
        <v>746</v>
      </c>
      <c r="I95" s="294" t="s">
        <v>745</v>
      </c>
      <c r="J95" s="294"/>
      <c r="K95" s="308"/>
    </row>
    <row r="96" s="1" customFormat="1" ht="15" customHeight="1">
      <c r="B96" s="319"/>
      <c r="C96" s="294" t="s">
        <v>42</v>
      </c>
      <c r="D96" s="294"/>
      <c r="E96" s="294"/>
      <c r="F96" s="317" t="s">
        <v>710</v>
      </c>
      <c r="G96" s="318"/>
      <c r="H96" s="294" t="s">
        <v>747</v>
      </c>
      <c r="I96" s="294" t="s">
        <v>745</v>
      </c>
      <c r="J96" s="294"/>
      <c r="K96" s="308"/>
    </row>
    <row r="97" s="1" customFormat="1" ht="15" customHeight="1">
      <c r="B97" s="319"/>
      <c r="C97" s="294" t="s">
        <v>52</v>
      </c>
      <c r="D97" s="294"/>
      <c r="E97" s="294"/>
      <c r="F97" s="317" t="s">
        <v>710</v>
      </c>
      <c r="G97" s="318"/>
      <c r="H97" s="294" t="s">
        <v>748</v>
      </c>
      <c r="I97" s="294" t="s">
        <v>745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749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704</v>
      </c>
      <c r="D103" s="309"/>
      <c r="E103" s="309"/>
      <c r="F103" s="309" t="s">
        <v>705</v>
      </c>
      <c r="G103" s="310"/>
      <c r="H103" s="309" t="s">
        <v>58</v>
      </c>
      <c r="I103" s="309" t="s">
        <v>61</v>
      </c>
      <c r="J103" s="309" t="s">
        <v>706</v>
      </c>
      <c r="K103" s="308"/>
    </row>
    <row r="104" s="1" customFormat="1" ht="17.25" customHeight="1">
      <c r="B104" s="306"/>
      <c r="C104" s="311" t="s">
        <v>707</v>
      </c>
      <c r="D104" s="311"/>
      <c r="E104" s="311"/>
      <c r="F104" s="312" t="s">
        <v>708</v>
      </c>
      <c r="G104" s="313"/>
      <c r="H104" s="311"/>
      <c r="I104" s="311"/>
      <c r="J104" s="311" t="s">
        <v>709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57</v>
      </c>
      <c r="D106" s="316"/>
      <c r="E106" s="316"/>
      <c r="F106" s="317" t="s">
        <v>710</v>
      </c>
      <c r="G106" s="294"/>
      <c r="H106" s="294" t="s">
        <v>750</v>
      </c>
      <c r="I106" s="294" t="s">
        <v>712</v>
      </c>
      <c r="J106" s="294">
        <v>20</v>
      </c>
      <c r="K106" s="308"/>
    </row>
    <row r="107" s="1" customFormat="1" ht="15" customHeight="1">
      <c r="B107" s="306"/>
      <c r="C107" s="294" t="s">
        <v>713</v>
      </c>
      <c r="D107" s="294"/>
      <c r="E107" s="294"/>
      <c r="F107" s="317" t="s">
        <v>710</v>
      </c>
      <c r="G107" s="294"/>
      <c r="H107" s="294" t="s">
        <v>750</v>
      </c>
      <c r="I107" s="294" t="s">
        <v>712</v>
      </c>
      <c r="J107" s="294">
        <v>120</v>
      </c>
      <c r="K107" s="308"/>
    </row>
    <row r="108" s="1" customFormat="1" ht="15" customHeight="1">
      <c r="B108" s="319"/>
      <c r="C108" s="294" t="s">
        <v>715</v>
      </c>
      <c r="D108" s="294"/>
      <c r="E108" s="294"/>
      <c r="F108" s="317" t="s">
        <v>716</v>
      </c>
      <c r="G108" s="294"/>
      <c r="H108" s="294" t="s">
        <v>750</v>
      </c>
      <c r="I108" s="294" t="s">
        <v>712</v>
      </c>
      <c r="J108" s="294">
        <v>50</v>
      </c>
      <c r="K108" s="308"/>
    </row>
    <row r="109" s="1" customFormat="1" ht="15" customHeight="1">
      <c r="B109" s="319"/>
      <c r="C109" s="294" t="s">
        <v>718</v>
      </c>
      <c r="D109" s="294"/>
      <c r="E109" s="294"/>
      <c r="F109" s="317" t="s">
        <v>710</v>
      </c>
      <c r="G109" s="294"/>
      <c r="H109" s="294" t="s">
        <v>750</v>
      </c>
      <c r="I109" s="294" t="s">
        <v>720</v>
      </c>
      <c r="J109" s="294"/>
      <c r="K109" s="308"/>
    </row>
    <row r="110" s="1" customFormat="1" ht="15" customHeight="1">
      <c r="B110" s="319"/>
      <c r="C110" s="294" t="s">
        <v>729</v>
      </c>
      <c r="D110" s="294"/>
      <c r="E110" s="294"/>
      <c r="F110" s="317" t="s">
        <v>716</v>
      </c>
      <c r="G110" s="294"/>
      <c r="H110" s="294" t="s">
        <v>750</v>
      </c>
      <c r="I110" s="294" t="s">
        <v>712</v>
      </c>
      <c r="J110" s="294">
        <v>50</v>
      </c>
      <c r="K110" s="308"/>
    </row>
    <row r="111" s="1" customFormat="1" ht="15" customHeight="1">
      <c r="B111" s="319"/>
      <c r="C111" s="294" t="s">
        <v>737</v>
      </c>
      <c r="D111" s="294"/>
      <c r="E111" s="294"/>
      <c r="F111" s="317" t="s">
        <v>716</v>
      </c>
      <c r="G111" s="294"/>
      <c r="H111" s="294" t="s">
        <v>750</v>
      </c>
      <c r="I111" s="294" t="s">
        <v>712</v>
      </c>
      <c r="J111" s="294">
        <v>50</v>
      </c>
      <c r="K111" s="308"/>
    </row>
    <row r="112" s="1" customFormat="1" ht="15" customHeight="1">
      <c r="B112" s="319"/>
      <c r="C112" s="294" t="s">
        <v>735</v>
      </c>
      <c r="D112" s="294"/>
      <c r="E112" s="294"/>
      <c r="F112" s="317" t="s">
        <v>716</v>
      </c>
      <c r="G112" s="294"/>
      <c r="H112" s="294" t="s">
        <v>750</v>
      </c>
      <c r="I112" s="294" t="s">
        <v>712</v>
      </c>
      <c r="J112" s="294">
        <v>50</v>
      </c>
      <c r="K112" s="308"/>
    </row>
    <row r="113" s="1" customFormat="1" ht="15" customHeight="1">
      <c r="B113" s="319"/>
      <c r="C113" s="294" t="s">
        <v>57</v>
      </c>
      <c r="D113" s="294"/>
      <c r="E113" s="294"/>
      <c r="F113" s="317" t="s">
        <v>710</v>
      </c>
      <c r="G113" s="294"/>
      <c r="H113" s="294" t="s">
        <v>751</v>
      </c>
      <c r="I113" s="294" t="s">
        <v>712</v>
      </c>
      <c r="J113" s="294">
        <v>20</v>
      </c>
      <c r="K113" s="308"/>
    </row>
    <row r="114" s="1" customFormat="1" ht="15" customHeight="1">
      <c r="B114" s="319"/>
      <c r="C114" s="294" t="s">
        <v>752</v>
      </c>
      <c r="D114" s="294"/>
      <c r="E114" s="294"/>
      <c r="F114" s="317" t="s">
        <v>710</v>
      </c>
      <c r="G114" s="294"/>
      <c r="H114" s="294" t="s">
        <v>753</v>
      </c>
      <c r="I114" s="294" t="s">
        <v>712</v>
      </c>
      <c r="J114" s="294">
        <v>120</v>
      </c>
      <c r="K114" s="308"/>
    </row>
    <row r="115" s="1" customFormat="1" ht="15" customHeight="1">
      <c r="B115" s="319"/>
      <c r="C115" s="294" t="s">
        <v>42</v>
      </c>
      <c r="D115" s="294"/>
      <c r="E115" s="294"/>
      <c r="F115" s="317" t="s">
        <v>710</v>
      </c>
      <c r="G115" s="294"/>
      <c r="H115" s="294" t="s">
        <v>754</v>
      </c>
      <c r="I115" s="294" t="s">
        <v>745</v>
      </c>
      <c r="J115" s="294"/>
      <c r="K115" s="308"/>
    </row>
    <row r="116" s="1" customFormat="1" ht="15" customHeight="1">
      <c r="B116" s="319"/>
      <c r="C116" s="294" t="s">
        <v>52</v>
      </c>
      <c r="D116" s="294"/>
      <c r="E116" s="294"/>
      <c r="F116" s="317" t="s">
        <v>710</v>
      </c>
      <c r="G116" s="294"/>
      <c r="H116" s="294" t="s">
        <v>755</v>
      </c>
      <c r="I116" s="294" t="s">
        <v>745</v>
      </c>
      <c r="J116" s="294"/>
      <c r="K116" s="308"/>
    </row>
    <row r="117" s="1" customFormat="1" ht="15" customHeight="1">
      <c r="B117" s="319"/>
      <c r="C117" s="294" t="s">
        <v>61</v>
      </c>
      <c r="D117" s="294"/>
      <c r="E117" s="294"/>
      <c r="F117" s="317" t="s">
        <v>710</v>
      </c>
      <c r="G117" s="294"/>
      <c r="H117" s="294" t="s">
        <v>756</v>
      </c>
      <c r="I117" s="294" t="s">
        <v>757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758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704</v>
      </c>
      <c r="D123" s="309"/>
      <c r="E123" s="309"/>
      <c r="F123" s="309" t="s">
        <v>705</v>
      </c>
      <c r="G123" s="310"/>
      <c r="H123" s="309" t="s">
        <v>58</v>
      </c>
      <c r="I123" s="309" t="s">
        <v>61</v>
      </c>
      <c r="J123" s="309" t="s">
        <v>706</v>
      </c>
      <c r="K123" s="338"/>
    </row>
    <row r="124" s="1" customFormat="1" ht="17.25" customHeight="1">
      <c r="B124" s="337"/>
      <c r="C124" s="311" t="s">
        <v>707</v>
      </c>
      <c r="D124" s="311"/>
      <c r="E124" s="311"/>
      <c r="F124" s="312" t="s">
        <v>708</v>
      </c>
      <c r="G124" s="313"/>
      <c r="H124" s="311"/>
      <c r="I124" s="311"/>
      <c r="J124" s="311" t="s">
        <v>709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713</v>
      </c>
      <c r="D126" s="316"/>
      <c r="E126" s="316"/>
      <c r="F126" s="317" t="s">
        <v>710</v>
      </c>
      <c r="G126" s="294"/>
      <c r="H126" s="294" t="s">
        <v>750</v>
      </c>
      <c r="I126" s="294" t="s">
        <v>712</v>
      </c>
      <c r="J126" s="294">
        <v>120</v>
      </c>
      <c r="K126" s="342"/>
    </row>
    <row r="127" s="1" customFormat="1" ht="15" customHeight="1">
      <c r="B127" s="339"/>
      <c r="C127" s="294" t="s">
        <v>759</v>
      </c>
      <c r="D127" s="294"/>
      <c r="E127" s="294"/>
      <c r="F127" s="317" t="s">
        <v>710</v>
      </c>
      <c r="G127" s="294"/>
      <c r="H127" s="294" t="s">
        <v>760</v>
      </c>
      <c r="I127" s="294" t="s">
        <v>712</v>
      </c>
      <c r="J127" s="294" t="s">
        <v>761</v>
      </c>
      <c r="K127" s="342"/>
    </row>
    <row r="128" s="1" customFormat="1" ht="15" customHeight="1">
      <c r="B128" s="339"/>
      <c r="C128" s="294" t="s">
        <v>658</v>
      </c>
      <c r="D128" s="294"/>
      <c r="E128" s="294"/>
      <c r="F128" s="317" t="s">
        <v>710</v>
      </c>
      <c r="G128" s="294"/>
      <c r="H128" s="294" t="s">
        <v>762</v>
      </c>
      <c r="I128" s="294" t="s">
        <v>712</v>
      </c>
      <c r="J128" s="294" t="s">
        <v>761</v>
      </c>
      <c r="K128" s="342"/>
    </row>
    <row r="129" s="1" customFormat="1" ht="15" customHeight="1">
      <c r="B129" s="339"/>
      <c r="C129" s="294" t="s">
        <v>721</v>
      </c>
      <c r="D129" s="294"/>
      <c r="E129" s="294"/>
      <c r="F129" s="317" t="s">
        <v>716</v>
      </c>
      <c r="G129" s="294"/>
      <c r="H129" s="294" t="s">
        <v>722</v>
      </c>
      <c r="I129" s="294" t="s">
        <v>712</v>
      </c>
      <c r="J129" s="294">
        <v>15</v>
      </c>
      <c r="K129" s="342"/>
    </row>
    <row r="130" s="1" customFormat="1" ht="15" customHeight="1">
      <c r="B130" s="339"/>
      <c r="C130" s="320" t="s">
        <v>723</v>
      </c>
      <c r="D130" s="320"/>
      <c r="E130" s="320"/>
      <c r="F130" s="321" t="s">
        <v>716</v>
      </c>
      <c r="G130" s="320"/>
      <c r="H130" s="320" t="s">
        <v>724</v>
      </c>
      <c r="I130" s="320" t="s">
        <v>712</v>
      </c>
      <c r="J130" s="320">
        <v>15</v>
      </c>
      <c r="K130" s="342"/>
    </row>
    <row r="131" s="1" customFormat="1" ht="15" customHeight="1">
      <c r="B131" s="339"/>
      <c r="C131" s="320" t="s">
        <v>725</v>
      </c>
      <c r="D131" s="320"/>
      <c r="E131" s="320"/>
      <c r="F131" s="321" t="s">
        <v>716</v>
      </c>
      <c r="G131" s="320"/>
      <c r="H131" s="320" t="s">
        <v>726</v>
      </c>
      <c r="I131" s="320" t="s">
        <v>712</v>
      </c>
      <c r="J131" s="320">
        <v>20</v>
      </c>
      <c r="K131" s="342"/>
    </row>
    <row r="132" s="1" customFormat="1" ht="15" customHeight="1">
      <c r="B132" s="339"/>
      <c r="C132" s="320" t="s">
        <v>727</v>
      </c>
      <c r="D132" s="320"/>
      <c r="E132" s="320"/>
      <c r="F132" s="321" t="s">
        <v>716</v>
      </c>
      <c r="G132" s="320"/>
      <c r="H132" s="320" t="s">
        <v>728</v>
      </c>
      <c r="I132" s="320" t="s">
        <v>712</v>
      </c>
      <c r="J132" s="320">
        <v>20</v>
      </c>
      <c r="K132" s="342"/>
    </row>
    <row r="133" s="1" customFormat="1" ht="15" customHeight="1">
      <c r="B133" s="339"/>
      <c r="C133" s="294" t="s">
        <v>715</v>
      </c>
      <c r="D133" s="294"/>
      <c r="E133" s="294"/>
      <c r="F133" s="317" t="s">
        <v>716</v>
      </c>
      <c r="G133" s="294"/>
      <c r="H133" s="294" t="s">
        <v>750</v>
      </c>
      <c r="I133" s="294" t="s">
        <v>712</v>
      </c>
      <c r="J133" s="294">
        <v>50</v>
      </c>
      <c r="K133" s="342"/>
    </row>
    <row r="134" s="1" customFormat="1" ht="15" customHeight="1">
      <c r="B134" s="339"/>
      <c r="C134" s="294" t="s">
        <v>729</v>
      </c>
      <c r="D134" s="294"/>
      <c r="E134" s="294"/>
      <c r="F134" s="317" t="s">
        <v>716</v>
      </c>
      <c r="G134" s="294"/>
      <c r="H134" s="294" t="s">
        <v>750</v>
      </c>
      <c r="I134" s="294" t="s">
        <v>712</v>
      </c>
      <c r="J134" s="294">
        <v>50</v>
      </c>
      <c r="K134" s="342"/>
    </row>
    <row r="135" s="1" customFormat="1" ht="15" customHeight="1">
      <c r="B135" s="339"/>
      <c r="C135" s="294" t="s">
        <v>735</v>
      </c>
      <c r="D135" s="294"/>
      <c r="E135" s="294"/>
      <c r="F135" s="317" t="s">
        <v>716</v>
      </c>
      <c r="G135" s="294"/>
      <c r="H135" s="294" t="s">
        <v>750</v>
      </c>
      <c r="I135" s="294" t="s">
        <v>712</v>
      </c>
      <c r="J135" s="294">
        <v>50</v>
      </c>
      <c r="K135" s="342"/>
    </row>
    <row r="136" s="1" customFormat="1" ht="15" customHeight="1">
      <c r="B136" s="339"/>
      <c r="C136" s="294" t="s">
        <v>737</v>
      </c>
      <c r="D136" s="294"/>
      <c r="E136" s="294"/>
      <c r="F136" s="317" t="s">
        <v>716</v>
      </c>
      <c r="G136" s="294"/>
      <c r="H136" s="294" t="s">
        <v>750</v>
      </c>
      <c r="I136" s="294" t="s">
        <v>712</v>
      </c>
      <c r="J136" s="294">
        <v>50</v>
      </c>
      <c r="K136" s="342"/>
    </row>
    <row r="137" s="1" customFormat="1" ht="15" customHeight="1">
      <c r="B137" s="339"/>
      <c r="C137" s="294" t="s">
        <v>738</v>
      </c>
      <c r="D137" s="294"/>
      <c r="E137" s="294"/>
      <c r="F137" s="317" t="s">
        <v>716</v>
      </c>
      <c r="G137" s="294"/>
      <c r="H137" s="294" t="s">
        <v>763</v>
      </c>
      <c r="I137" s="294" t="s">
        <v>712</v>
      </c>
      <c r="J137" s="294">
        <v>255</v>
      </c>
      <c r="K137" s="342"/>
    </row>
    <row r="138" s="1" customFormat="1" ht="15" customHeight="1">
      <c r="B138" s="339"/>
      <c r="C138" s="294" t="s">
        <v>740</v>
      </c>
      <c r="D138" s="294"/>
      <c r="E138" s="294"/>
      <c r="F138" s="317" t="s">
        <v>710</v>
      </c>
      <c r="G138" s="294"/>
      <c r="H138" s="294" t="s">
        <v>764</v>
      </c>
      <c r="I138" s="294" t="s">
        <v>742</v>
      </c>
      <c r="J138" s="294"/>
      <c r="K138" s="342"/>
    </row>
    <row r="139" s="1" customFormat="1" ht="15" customHeight="1">
      <c r="B139" s="339"/>
      <c r="C139" s="294" t="s">
        <v>743</v>
      </c>
      <c r="D139" s="294"/>
      <c r="E139" s="294"/>
      <c r="F139" s="317" t="s">
        <v>710</v>
      </c>
      <c r="G139" s="294"/>
      <c r="H139" s="294" t="s">
        <v>765</v>
      </c>
      <c r="I139" s="294" t="s">
        <v>745</v>
      </c>
      <c r="J139" s="294"/>
      <c r="K139" s="342"/>
    </row>
    <row r="140" s="1" customFormat="1" ht="15" customHeight="1">
      <c r="B140" s="339"/>
      <c r="C140" s="294" t="s">
        <v>746</v>
      </c>
      <c r="D140" s="294"/>
      <c r="E140" s="294"/>
      <c r="F140" s="317" t="s">
        <v>710</v>
      </c>
      <c r="G140" s="294"/>
      <c r="H140" s="294" t="s">
        <v>746</v>
      </c>
      <c r="I140" s="294" t="s">
        <v>745</v>
      </c>
      <c r="J140" s="294"/>
      <c r="K140" s="342"/>
    </row>
    <row r="141" s="1" customFormat="1" ht="15" customHeight="1">
      <c r="B141" s="339"/>
      <c r="C141" s="294" t="s">
        <v>42</v>
      </c>
      <c r="D141" s="294"/>
      <c r="E141" s="294"/>
      <c r="F141" s="317" t="s">
        <v>710</v>
      </c>
      <c r="G141" s="294"/>
      <c r="H141" s="294" t="s">
        <v>766</v>
      </c>
      <c r="I141" s="294" t="s">
        <v>745</v>
      </c>
      <c r="J141" s="294"/>
      <c r="K141" s="342"/>
    </row>
    <row r="142" s="1" customFormat="1" ht="15" customHeight="1">
      <c r="B142" s="339"/>
      <c r="C142" s="294" t="s">
        <v>767</v>
      </c>
      <c r="D142" s="294"/>
      <c r="E142" s="294"/>
      <c r="F142" s="317" t="s">
        <v>710</v>
      </c>
      <c r="G142" s="294"/>
      <c r="H142" s="294" t="s">
        <v>768</v>
      </c>
      <c r="I142" s="294" t="s">
        <v>745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769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704</v>
      </c>
      <c r="D148" s="309"/>
      <c r="E148" s="309"/>
      <c r="F148" s="309" t="s">
        <v>705</v>
      </c>
      <c r="G148" s="310"/>
      <c r="H148" s="309" t="s">
        <v>58</v>
      </c>
      <c r="I148" s="309" t="s">
        <v>61</v>
      </c>
      <c r="J148" s="309" t="s">
        <v>706</v>
      </c>
      <c r="K148" s="308"/>
    </row>
    <row r="149" s="1" customFormat="1" ht="17.25" customHeight="1">
      <c r="B149" s="306"/>
      <c r="C149" s="311" t="s">
        <v>707</v>
      </c>
      <c r="D149" s="311"/>
      <c r="E149" s="311"/>
      <c r="F149" s="312" t="s">
        <v>708</v>
      </c>
      <c r="G149" s="313"/>
      <c r="H149" s="311"/>
      <c r="I149" s="311"/>
      <c r="J149" s="311" t="s">
        <v>709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713</v>
      </c>
      <c r="D151" s="294"/>
      <c r="E151" s="294"/>
      <c r="F151" s="347" t="s">
        <v>710</v>
      </c>
      <c r="G151" s="294"/>
      <c r="H151" s="346" t="s">
        <v>750</v>
      </c>
      <c r="I151" s="346" t="s">
        <v>712</v>
      </c>
      <c r="J151" s="346">
        <v>120</v>
      </c>
      <c r="K151" s="342"/>
    </row>
    <row r="152" s="1" customFormat="1" ht="15" customHeight="1">
      <c r="B152" s="319"/>
      <c r="C152" s="346" t="s">
        <v>759</v>
      </c>
      <c r="D152" s="294"/>
      <c r="E152" s="294"/>
      <c r="F152" s="347" t="s">
        <v>710</v>
      </c>
      <c r="G152" s="294"/>
      <c r="H152" s="346" t="s">
        <v>770</v>
      </c>
      <c r="I152" s="346" t="s">
        <v>712</v>
      </c>
      <c r="J152" s="346" t="s">
        <v>761</v>
      </c>
      <c r="K152" s="342"/>
    </row>
    <row r="153" s="1" customFormat="1" ht="15" customHeight="1">
      <c r="B153" s="319"/>
      <c r="C153" s="346" t="s">
        <v>658</v>
      </c>
      <c r="D153" s="294"/>
      <c r="E153" s="294"/>
      <c r="F153" s="347" t="s">
        <v>710</v>
      </c>
      <c r="G153" s="294"/>
      <c r="H153" s="346" t="s">
        <v>771</v>
      </c>
      <c r="I153" s="346" t="s">
        <v>712</v>
      </c>
      <c r="J153" s="346" t="s">
        <v>761</v>
      </c>
      <c r="K153" s="342"/>
    </row>
    <row r="154" s="1" customFormat="1" ht="15" customHeight="1">
      <c r="B154" s="319"/>
      <c r="C154" s="346" t="s">
        <v>715</v>
      </c>
      <c r="D154" s="294"/>
      <c r="E154" s="294"/>
      <c r="F154" s="347" t="s">
        <v>716</v>
      </c>
      <c r="G154" s="294"/>
      <c r="H154" s="346" t="s">
        <v>750</v>
      </c>
      <c r="I154" s="346" t="s">
        <v>712</v>
      </c>
      <c r="J154" s="346">
        <v>50</v>
      </c>
      <c r="K154" s="342"/>
    </row>
    <row r="155" s="1" customFormat="1" ht="15" customHeight="1">
      <c r="B155" s="319"/>
      <c r="C155" s="346" t="s">
        <v>718</v>
      </c>
      <c r="D155" s="294"/>
      <c r="E155" s="294"/>
      <c r="F155" s="347" t="s">
        <v>710</v>
      </c>
      <c r="G155" s="294"/>
      <c r="H155" s="346" t="s">
        <v>750</v>
      </c>
      <c r="I155" s="346" t="s">
        <v>720</v>
      </c>
      <c r="J155" s="346"/>
      <c r="K155" s="342"/>
    </row>
    <row r="156" s="1" customFormat="1" ht="15" customHeight="1">
      <c r="B156" s="319"/>
      <c r="C156" s="346" t="s">
        <v>729</v>
      </c>
      <c r="D156" s="294"/>
      <c r="E156" s="294"/>
      <c r="F156" s="347" t="s">
        <v>716</v>
      </c>
      <c r="G156" s="294"/>
      <c r="H156" s="346" t="s">
        <v>750</v>
      </c>
      <c r="I156" s="346" t="s">
        <v>712</v>
      </c>
      <c r="J156" s="346">
        <v>50</v>
      </c>
      <c r="K156" s="342"/>
    </row>
    <row r="157" s="1" customFormat="1" ht="15" customHeight="1">
      <c r="B157" s="319"/>
      <c r="C157" s="346" t="s">
        <v>737</v>
      </c>
      <c r="D157" s="294"/>
      <c r="E157" s="294"/>
      <c r="F157" s="347" t="s">
        <v>716</v>
      </c>
      <c r="G157" s="294"/>
      <c r="H157" s="346" t="s">
        <v>750</v>
      </c>
      <c r="I157" s="346" t="s">
        <v>712</v>
      </c>
      <c r="J157" s="346">
        <v>50</v>
      </c>
      <c r="K157" s="342"/>
    </row>
    <row r="158" s="1" customFormat="1" ht="15" customHeight="1">
      <c r="B158" s="319"/>
      <c r="C158" s="346" t="s">
        <v>735</v>
      </c>
      <c r="D158" s="294"/>
      <c r="E158" s="294"/>
      <c r="F158" s="347" t="s">
        <v>716</v>
      </c>
      <c r="G158" s="294"/>
      <c r="H158" s="346" t="s">
        <v>750</v>
      </c>
      <c r="I158" s="346" t="s">
        <v>712</v>
      </c>
      <c r="J158" s="346">
        <v>50</v>
      </c>
      <c r="K158" s="342"/>
    </row>
    <row r="159" s="1" customFormat="1" ht="15" customHeight="1">
      <c r="B159" s="319"/>
      <c r="C159" s="346" t="s">
        <v>91</v>
      </c>
      <c r="D159" s="294"/>
      <c r="E159" s="294"/>
      <c r="F159" s="347" t="s">
        <v>710</v>
      </c>
      <c r="G159" s="294"/>
      <c r="H159" s="346" t="s">
        <v>772</v>
      </c>
      <c r="I159" s="346" t="s">
        <v>712</v>
      </c>
      <c r="J159" s="346" t="s">
        <v>773</v>
      </c>
      <c r="K159" s="342"/>
    </row>
    <row r="160" s="1" customFormat="1" ht="15" customHeight="1">
      <c r="B160" s="319"/>
      <c r="C160" s="346" t="s">
        <v>774</v>
      </c>
      <c r="D160" s="294"/>
      <c r="E160" s="294"/>
      <c r="F160" s="347" t="s">
        <v>710</v>
      </c>
      <c r="G160" s="294"/>
      <c r="H160" s="346" t="s">
        <v>775</v>
      </c>
      <c r="I160" s="346" t="s">
        <v>745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776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704</v>
      </c>
      <c r="D166" s="309"/>
      <c r="E166" s="309"/>
      <c r="F166" s="309" t="s">
        <v>705</v>
      </c>
      <c r="G166" s="351"/>
      <c r="H166" s="352" t="s">
        <v>58</v>
      </c>
      <c r="I166" s="352" t="s">
        <v>61</v>
      </c>
      <c r="J166" s="309" t="s">
        <v>706</v>
      </c>
      <c r="K166" s="286"/>
    </row>
    <row r="167" s="1" customFormat="1" ht="17.25" customHeight="1">
      <c r="B167" s="287"/>
      <c r="C167" s="311" t="s">
        <v>707</v>
      </c>
      <c r="D167" s="311"/>
      <c r="E167" s="311"/>
      <c r="F167" s="312" t="s">
        <v>708</v>
      </c>
      <c r="G167" s="353"/>
      <c r="H167" s="354"/>
      <c r="I167" s="354"/>
      <c r="J167" s="311" t="s">
        <v>709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713</v>
      </c>
      <c r="D169" s="294"/>
      <c r="E169" s="294"/>
      <c r="F169" s="317" t="s">
        <v>710</v>
      </c>
      <c r="G169" s="294"/>
      <c r="H169" s="294" t="s">
        <v>750</v>
      </c>
      <c r="I169" s="294" t="s">
        <v>712</v>
      </c>
      <c r="J169" s="294">
        <v>120</v>
      </c>
      <c r="K169" s="342"/>
    </row>
    <row r="170" s="1" customFormat="1" ht="15" customHeight="1">
      <c r="B170" s="319"/>
      <c r="C170" s="294" t="s">
        <v>759</v>
      </c>
      <c r="D170" s="294"/>
      <c r="E170" s="294"/>
      <c r="F170" s="317" t="s">
        <v>710</v>
      </c>
      <c r="G170" s="294"/>
      <c r="H170" s="294" t="s">
        <v>760</v>
      </c>
      <c r="I170" s="294" t="s">
        <v>712</v>
      </c>
      <c r="J170" s="294" t="s">
        <v>761</v>
      </c>
      <c r="K170" s="342"/>
    </row>
    <row r="171" s="1" customFormat="1" ht="15" customHeight="1">
      <c r="B171" s="319"/>
      <c r="C171" s="294" t="s">
        <v>658</v>
      </c>
      <c r="D171" s="294"/>
      <c r="E171" s="294"/>
      <c r="F171" s="317" t="s">
        <v>710</v>
      </c>
      <c r="G171" s="294"/>
      <c r="H171" s="294" t="s">
        <v>777</v>
      </c>
      <c r="I171" s="294" t="s">
        <v>712</v>
      </c>
      <c r="J171" s="294" t="s">
        <v>761</v>
      </c>
      <c r="K171" s="342"/>
    </row>
    <row r="172" s="1" customFormat="1" ht="15" customHeight="1">
      <c r="B172" s="319"/>
      <c r="C172" s="294" t="s">
        <v>715</v>
      </c>
      <c r="D172" s="294"/>
      <c r="E172" s="294"/>
      <c r="F172" s="317" t="s">
        <v>716</v>
      </c>
      <c r="G172" s="294"/>
      <c r="H172" s="294" t="s">
        <v>777</v>
      </c>
      <c r="I172" s="294" t="s">
        <v>712</v>
      </c>
      <c r="J172" s="294">
        <v>50</v>
      </c>
      <c r="K172" s="342"/>
    </row>
    <row r="173" s="1" customFormat="1" ht="15" customHeight="1">
      <c r="B173" s="319"/>
      <c r="C173" s="294" t="s">
        <v>718</v>
      </c>
      <c r="D173" s="294"/>
      <c r="E173" s="294"/>
      <c r="F173" s="317" t="s">
        <v>710</v>
      </c>
      <c r="G173" s="294"/>
      <c r="H173" s="294" t="s">
        <v>777</v>
      </c>
      <c r="I173" s="294" t="s">
        <v>720</v>
      </c>
      <c r="J173" s="294"/>
      <c r="K173" s="342"/>
    </row>
    <row r="174" s="1" customFormat="1" ht="15" customHeight="1">
      <c r="B174" s="319"/>
      <c r="C174" s="294" t="s">
        <v>729</v>
      </c>
      <c r="D174" s="294"/>
      <c r="E174" s="294"/>
      <c r="F174" s="317" t="s">
        <v>716</v>
      </c>
      <c r="G174" s="294"/>
      <c r="H174" s="294" t="s">
        <v>777</v>
      </c>
      <c r="I174" s="294" t="s">
        <v>712</v>
      </c>
      <c r="J174" s="294">
        <v>50</v>
      </c>
      <c r="K174" s="342"/>
    </row>
    <row r="175" s="1" customFormat="1" ht="15" customHeight="1">
      <c r="B175" s="319"/>
      <c r="C175" s="294" t="s">
        <v>737</v>
      </c>
      <c r="D175" s="294"/>
      <c r="E175" s="294"/>
      <c r="F175" s="317" t="s">
        <v>716</v>
      </c>
      <c r="G175" s="294"/>
      <c r="H175" s="294" t="s">
        <v>777</v>
      </c>
      <c r="I175" s="294" t="s">
        <v>712</v>
      </c>
      <c r="J175" s="294">
        <v>50</v>
      </c>
      <c r="K175" s="342"/>
    </row>
    <row r="176" s="1" customFormat="1" ht="15" customHeight="1">
      <c r="B176" s="319"/>
      <c r="C176" s="294" t="s">
        <v>735</v>
      </c>
      <c r="D176" s="294"/>
      <c r="E176" s="294"/>
      <c r="F176" s="317" t="s">
        <v>716</v>
      </c>
      <c r="G176" s="294"/>
      <c r="H176" s="294" t="s">
        <v>777</v>
      </c>
      <c r="I176" s="294" t="s">
        <v>712</v>
      </c>
      <c r="J176" s="294">
        <v>50</v>
      </c>
      <c r="K176" s="342"/>
    </row>
    <row r="177" s="1" customFormat="1" ht="15" customHeight="1">
      <c r="B177" s="319"/>
      <c r="C177" s="294" t="s">
        <v>106</v>
      </c>
      <c r="D177" s="294"/>
      <c r="E177" s="294"/>
      <c r="F177" s="317" t="s">
        <v>710</v>
      </c>
      <c r="G177" s="294"/>
      <c r="H177" s="294" t="s">
        <v>778</v>
      </c>
      <c r="I177" s="294" t="s">
        <v>779</v>
      </c>
      <c r="J177" s="294"/>
      <c r="K177" s="342"/>
    </row>
    <row r="178" s="1" customFormat="1" ht="15" customHeight="1">
      <c r="B178" s="319"/>
      <c r="C178" s="294" t="s">
        <v>61</v>
      </c>
      <c r="D178" s="294"/>
      <c r="E178" s="294"/>
      <c r="F178" s="317" t="s">
        <v>710</v>
      </c>
      <c r="G178" s="294"/>
      <c r="H178" s="294" t="s">
        <v>780</v>
      </c>
      <c r="I178" s="294" t="s">
        <v>781</v>
      </c>
      <c r="J178" s="294">
        <v>1</v>
      </c>
      <c r="K178" s="342"/>
    </row>
    <row r="179" s="1" customFormat="1" ht="15" customHeight="1">
      <c r="B179" s="319"/>
      <c r="C179" s="294" t="s">
        <v>57</v>
      </c>
      <c r="D179" s="294"/>
      <c r="E179" s="294"/>
      <c r="F179" s="317" t="s">
        <v>710</v>
      </c>
      <c r="G179" s="294"/>
      <c r="H179" s="294" t="s">
        <v>782</v>
      </c>
      <c r="I179" s="294" t="s">
        <v>712</v>
      </c>
      <c r="J179" s="294">
        <v>20</v>
      </c>
      <c r="K179" s="342"/>
    </row>
    <row r="180" s="1" customFormat="1" ht="15" customHeight="1">
      <c r="B180" s="319"/>
      <c r="C180" s="294" t="s">
        <v>58</v>
      </c>
      <c r="D180" s="294"/>
      <c r="E180" s="294"/>
      <c r="F180" s="317" t="s">
        <v>710</v>
      </c>
      <c r="G180" s="294"/>
      <c r="H180" s="294" t="s">
        <v>783</v>
      </c>
      <c r="I180" s="294" t="s">
        <v>712</v>
      </c>
      <c r="J180" s="294">
        <v>255</v>
      </c>
      <c r="K180" s="342"/>
    </row>
    <row r="181" s="1" customFormat="1" ht="15" customHeight="1">
      <c r="B181" s="319"/>
      <c r="C181" s="294" t="s">
        <v>107</v>
      </c>
      <c r="D181" s="294"/>
      <c r="E181" s="294"/>
      <c r="F181" s="317" t="s">
        <v>710</v>
      </c>
      <c r="G181" s="294"/>
      <c r="H181" s="294" t="s">
        <v>674</v>
      </c>
      <c r="I181" s="294" t="s">
        <v>712</v>
      </c>
      <c r="J181" s="294">
        <v>10</v>
      </c>
      <c r="K181" s="342"/>
    </row>
    <row r="182" s="1" customFormat="1" ht="15" customHeight="1">
      <c r="B182" s="319"/>
      <c r="C182" s="294" t="s">
        <v>108</v>
      </c>
      <c r="D182" s="294"/>
      <c r="E182" s="294"/>
      <c r="F182" s="317" t="s">
        <v>710</v>
      </c>
      <c r="G182" s="294"/>
      <c r="H182" s="294" t="s">
        <v>784</v>
      </c>
      <c r="I182" s="294" t="s">
        <v>745</v>
      </c>
      <c r="J182" s="294"/>
      <c r="K182" s="342"/>
    </row>
    <row r="183" s="1" customFormat="1" ht="15" customHeight="1">
      <c r="B183" s="319"/>
      <c r="C183" s="294" t="s">
        <v>785</v>
      </c>
      <c r="D183" s="294"/>
      <c r="E183" s="294"/>
      <c r="F183" s="317" t="s">
        <v>710</v>
      </c>
      <c r="G183" s="294"/>
      <c r="H183" s="294" t="s">
        <v>786</v>
      </c>
      <c r="I183" s="294" t="s">
        <v>745</v>
      </c>
      <c r="J183" s="294"/>
      <c r="K183" s="342"/>
    </row>
    <row r="184" s="1" customFormat="1" ht="15" customHeight="1">
      <c r="B184" s="319"/>
      <c r="C184" s="294" t="s">
        <v>774</v>
      </c>
      <c r="D184" s="294"/>
      <c r="E184" s="294"/>
      <c r="F184" s="317" t="s">
        <v>710</v>
      </c>
      <c r="G184" s="294"/>
      <c r="H184" s="294" t="s">
        <v>787</v>
      </c>
      <c r="I184" s="294" t="s">
        <v>745</v>
      </c>
      <c r="J184" s="294"/>
      <c r="K184" s="342"/>
    </row>
    <row r="185" s="1" customFormat="1" ht="15" customHeight="1">
      <c r="B185" s="319"/>
      <c r="C185" s="294" t="s">
        <v>110</v>
      </c>
      <c r="D185" s="294"/>
      <c r="E185" s="294"/>
      <c r="F185" s="317" t="s">
        <v>716</v>
      </c>
      <c r="G185" s="294"/>
      <c r="H185" s="294" t="s">
        <v>788</v>
      </c>
      <c r="I185" s="294" t="s">
        <v>712</v>
      </c>
      <c r="J185" s="294">
        <v>50</v>
      </c>
      <c r="K185" s="342"/>
    </row>
    <row r="186" s="1" customFormat="1" ht="15" customHeight="1">
      <c r="B186" s="319"/>
      <c r="C186" s="294" t="s">
        <v>789</v>
      </c>
      <c r="D186" s="294"/>
      <c r="E186" s="294"/>
      <c r="F186" s="317" t="s">
        <v>716</v>
      </c>
      <c r="G186" s="294"/>
      <c r="H186" s="294" t="s">
        <v>790</v>
      </c>
      <c r="I186" s="294" t="s">
        <v>791</v>
      </c>
      <c r="J186" s="294"/>
      <c r="K186" s="342"/>
    </row>
    <row r="187" s="1" customFormat="1" ht="15" customHeight="1">
      <c r="B187" s="319"/>
      <c r="C187" s="294" t="s">
        <v>792</v>
      </c>
      <c r="D187" s="294"/>
      <c r="E187" s="294"/>
      <c r="F187" s="317" t="s">
        <v>716</v>
      </c>
      <c r="G187" s="294"/>
      <c r="H187" s="294" t="s">
        <v>793</v>
      </c>
      <c r="I187" s="294" t="s">
        <v>791</v>
      </c>
      <c r="J187" s="294"/>
      <c r="K187" s="342"/>
    </row>
    <row r="188" s="1" customFormat="1" ht="15" customHeight="1">
      <c r="B188" s="319"/>
      <c r="C188" s="294" t="s">
        <v>794</v>
      </c>
      <c r="D188" s="294"/>
      <c r="E188" s="294"/>
      <c r="F188" s="317" t="s">
        <v>716</v>
      </c>
      <c r="G188" s="294"/>
      <c r="H188" s="294" t="s">
        <v>795</v>
      </c>
      <c r="I188" s="294" t="s">
        <v>791</v>
      </c>
      <c r="J188" s="294"/>
      <c r="K188" s="342"/>
    </row>
    <row r="189" s="1" customFormat="1" ht="15" customHeight="1">
      <c r="B189" s="319"/>
      <c r="C189" s="355" t="s">
        <v>796</v>
      </c>
      <c r="D189" s="294"/>
      <c r="E189" s="294"/>
      <c r="F189" s="317" t="s">
        <v>716</v>
      </c>
      <c r="G189" s="294"/>
      <c r="H189" s="294" t="s">
        <v>797</v>
      </c>
      <c r="I189" s="294" t="s">
        <v>798</v>
      </c>
      <c r="J189" s="356" t="s">
        <v>799</v>
      </c>
      <c r="K189" s="342"/>
    </row>
    <row r="190" s="18" customFormat="1" ht="15" customHeight="1">
      <c r="B190" s="357"/>
      <c r="C190" s="358" t="s">
        <v>800</v>
      </c>
      <c r="D190" s="359"/>
      <c r="E190" s="359"/>
      <c r="F190" s="360" t="s">
        <v>716</v>
      </c>
      <c r="G190" s="359"/>
      <c r="H190" s="359" t="s">
        <v>801</v>
      </c>
      <c r="I190" s="359" t="s">
        <v>798</v>
      </c>
      <c r="J190" s="361" t="s">
        <v>799</v>
      </c>
      <c r="K190" s="362"/>
    </row>
    <row r="191" s="1" customFormat="1" ht="15" customHeight="1">
      <c r="B191" s="319"/>
      <c r="C191" s="355" t="s">
        <v>46</v>
      </c>
      <c r="D191" s="294"/>
      <c r="E191" s="294"/>
      <c r="F191" s="317" t="s">
        <v>710</v>
      </c>
      <c r="G191" s="294"/>
      <c r="H191" s="291" t="s">
        <v>802</v>
      </c>
      <c r="I191" s="294" t="s">
        <v>803</v>
      </c>
      <c r="J191" s="294"/>
      <c r="K191" s="342"/>
    </row>
    <row r="192" s="1" customFormat="1" ht="15" customHeight="1">
      <c r="B192" s="319"/>
      <c r="C192" s="355" t="s">
        <v>804</v>
      </c>
      <c r="D192" s="294"/>
      <c r="E192" s="294"/>
      <c r="F192" s="317" t="s">
        <v>710</v>
      </c>
      <c r="G192" s="294"/>
      <c r="H192" s="294" t="s">
        <v>805</v>
      </c>
      <c r="I192" s="294" t="s">
        <v>745</v>
      </c>
      <c r="J192" s="294"/>
      <c r="K192" s="342"/>
    </row>
    <row r="193" s="1" customFormat="1" ht="15" customHeight="1">
      <c r="B193" s="319"/>
      <c r="C193" s="355" t="s">
        <v>806</v>
      </c>
      <c r="D193" s="294"/>
      <c r="E193" s="294"/>
      <c r="F193" s="317" t="s">
        <v>710</v>
      </c>
      <c r="G193" s="294"/>
      <c r="H193" s="294" t="s">
        <v>807</v>
      </c>
      <c r="I193" s="294" t="s">
        <v>745</v>
      </c>
      <c r="J193" s="294"/>
      <c r="K193" s="342"/>
    </row>
    <row r="194" s="1" customFormat="1" ht="15" customHeight="1">
      <c r="B194" s="319"/>
      <c r="C194" s="355" t="s">
        <v>808</v>
      </c>
      <c r="D194" s="294"/>
      <c r="E194" s="294"/>
      <c r="F194" s="317" t="s">
        <v>716</v>
      </c>
      <c r="G194" s="294"/>
      <c r="H194" s="294" t="s">
        <v>809</v>
      </c>
      <c r="I194" s="294" t="s">
        <v>745</v>
      </c>
      <c r="J194" s="294"/>
      <c r="K194" s="342"/>
    </row>
    <row r="195" s="1" customFormat="1" ht="15" customHeight="1">
      <c r="B195" s="348"/>
      <c r="C195" s="363"/>
      <c r="D195" s="328"/>
      <c r="E195" s="328"/>
      <c r="F195" s="328"/>
      <c r="G195" s="328"/>
      <c r="H195" s="328"/>
      <c r="I195" s="328"/>
      <c r="J195" s="328"/>
      <c r="K195" s="349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30"/>
      <c r="C197" s="340"/>
      <c r="D197" s="340"/>
      <c r="E197" s="340"/>
      <c r="F197" s="350"/>
      <c r="G197" s="340"/>
      <c r="H197" s="340"/>
      <c r="I197" s="340"/>
      <c r="J197" s="340"/>
      <c r="K197" s="330"/>
    </row>
    <row r="198" s="1" customFormat="1" ht="18.75" customHeight="1">
      <c r="B198" s="302"/>
      <c r="C198" s="302"/>
      <c r="D198" s="302"/>
      <c r="E198" s="302"/>
      <c r="F198" s="302"/>
      <c r="G198" s="302"/>
      <c r="H198" s="302"/>
      <c r="I198" s="302"/>
      <c r="J198" s="302"/>
      <c r="K198" s="302"/>
    </row>
    <row r="199" s="1" customFormat="1" ht="13.5">
      <c r="B199" s="281"/>
      <c r="C199" s="282"/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1">
      <c r="B200" s="284"/>
      <c r="C200" s="285" t="s">
        <v>810</v>
      </c>
      <c r="D200" s="285"/>
      <c r="E200" s="285"/>
      <c r="F200" s="285"/>
      <c r="G200" s="285"/>
      <c r="H200" s="285"/>
      <c r="I200" s="285"/>
      <c r="J200" s="285"/>
      <c r="K200" s="286"/>
    </row>
    <row r="201" s="1" customFormat="1" ht="25.5" customHeight="1">
      <c r="B201" s="284"/>
      <c r="C201" s="364" t="s">
        <v>811</v>
      </c>
      <c r="D201" s="364"/>
      <c r="E201" s="364"/>
      <c r="F201" s="364" t="s">
        <v>812</v>
      </c>
      <c r="G201" s="365"/>
      <c r="H201" s="364" t="s">
        <v>813</v>
      </c>
      <c r="I201" s="364"/>
      <c r="J201" s="364"/>
      <c r="K201" s="286"/>
    </row>
    <row r="202" s="1" customFormat="1" ht="5.25" customHeight="1">
      <c r="B202" s="319"/>
      <c r="C202" s="314"/>
      <c r="D202" s="314"/>
      <c r="E202" s="314"/>
      <c r="F202" s="314"/>
      <c r="G202" s="340"/>
      <c r="H202" s="314"/>
      <c r="I202" s="314"/>
      <c r="J202" s="314"/>
      <c r="K202" s="342"/>
    </row>
    <row r="203" s="1" customFormat="1" ht="15" customHeight="1">
      <c r="B203" s="319"/>
      <c r="C203" s="294" t="s">
        <v>803</v>
      </c>
      <c r="D203" s="294"/>
      <c r="E203" s="294"/>
      <c r="F203" s="317" t="s">
        <v>47</v>
      </c>
      <c r="G203" s="294"/>
      <c r="H203" s="294" t="s">
        <v>814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48</v>
      </c>
      <c r="G204" s="294"/>
      <c r="H204" s="294" t="s">
        <v>815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51</v>
      </c>
      <c r="G205" s="294"/>
      <c r="H205" s="294" t="s">
        <v>816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49</v>
      </c>
      <c r="G206" s="294"/>
      <c r="H206" s="294" t="s">
        <v>817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 t="s">
        <v>50</v>
      </c>
      <c r="G207" s="294"/>
      <c r="H207" s="294" t="s">
        <v>818</v>
      </c>
      <c r="I207" s="294"/>
      <c r="J207" s="294"/>
      <c r="K207" s="342"/>
    </row>
    <row r="208" s="1" customFormat="1" ht="15" customHeight="1">
      <c r="B208" s="319"/>
      <c r="C208" s="294"/>
      <c r="D208" s="294"/>
      <c r="E208" s="294"/>
      <c r="F208" s="317"/>
      <c r="G208" s="294"/>
      <c r="H208" s="294"/>
      <c r="I208" s="294"/>
      <c r="J208" s="294"/>
      <c r="K208" s="342"/>
    </row>
    <row r="209" s="1" customFormat="1" ht="15" customHeight="1">
      <c r="B209" s="319"/>
      <c r="C209" s="294" t="s">
        <v>757</v>
      </c>
      <c r="D209" s="294"/>
      <c r="E209" s="294"/>
      <c r="F209" s="317" t="s">
        <v>83</v>
      </c>
      <c r="G209" s="294"/>
      <c r="H209" s="294" t="s">
        <v>819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652</v>
      </c>
      <c r="G210" s="294"/>
      <c r="H210" s="294" t="s">
        <v>653</v>
      </c>
      <c r="I210" s="294"/>
      <c r="J210" s="294"/>
      <c r="K210" s="342"/>
    </row>
    <row r="211" s="1" customFormat="1" ht="15" customHeight="1">
      <c r="B211" s="319"/>
      <c r="C211" s="294"/>
      <c r="D211" s="294"/>
      <c r="E211" s="294"/>
      <c r="F211" s="317" t="s">
        <v>650</v>
      </c>
      <c r="G211" s="294"/>
      <c r="H211" s="294" t="s">
        <v>820</v>
      </c>
      <c r="I211" s="294"/>
      <c r="J211" s="294"/>
      <c r="K211" s="342"/>
    </row>
    <row r="212" s="1" customFormat="1" ht="15" customHeight="1">
      <c r="B212" s="366"/>
      <c r="C212" s="294"/>
      <c r="D212" s="294"/>
      <c r="E212" s="294"/>
      <c r="F212" s="317" t="s">
        <v>654</v>
      </c>
      <c r="G212" s="355"/>
      <c r="H212" s="346" t="s">
        <v>655</v>
      </c>
      <c r="I212" s="346"/>
      <c r="J212" s="346"/>
      <c r="K212" s="367"/>
    </row>
    <row r="213" s="1" customFormat="1" ht="15" customHeight="1">
      <c r="B213" s="366"/>
      <c r="C213" s="294"/>
      <c r="D213" s="294"/>
      <c r="E213" s="294"/>
      <c r="F213" s="317" t="s">
        <v>656</v>
      </c>
      <c r="G213" s="355"/>
      <c r="H213" s="346" t="s">
        <v>821</v>
      </c>
      <c r="I213" s="346"/>
      <c r="J213" s="346"/>
      <c r="K213" s="367"/>
    </row>
    <row r="214" s="1" customFormat="1" ht="15" customHeight="1">
      <c r="B214" s="366"/>
      <c r="C214" s="294"/>
      <c r="D214" s="294"/>
      <c r="E214" s="294"/>
      <c r="F214" s="317"/>
      <c r="G214" s="355"/>
      <c r="H214" s="346"/>
      <c r="I214" s="346"/>
      <c r="J214" s="346"/>
      <c r="K214" s="367"/>
    </row>
    <row r="215" s="1" customFormat="1" ht="15" customHeight="1">
      <c r="B215" s="366"/>
      <c r="C215" s="294" t="s">
        <v>781</v>
      </c>
      <c r="D215" s="294"/>
      <c r="E215" s="294"/>
      <c r="F215" s="317">
        <v>1</v>
      </c>
      <c r="G215" s="355"/>
      <c r="H215" s="346" t="s">
        <v>822</v>
      </c>
      <c r="I215" s="346"/>
      <c r="J215" s="346"/>
      <c r="K215" s="367"/>
    </row>
    <row r="216" s="1" customFormat="1" ht="15" customHeight="1">
      <c r="B216" s="366"/>
      <c r="C216" s="294"/>
      <c r="D216" s="294"/>
      <c r="E216" s="294"/>
      <c r="F216" s="317">
        <v>2</v>
      </c>
      <c r="G216" s="355"/>
      <c r="H216" s="346" t="s">
        <v>823</v>
      </c>
      <c r="I216" s="346"/>
      <c r="J216" s="346"/>
      <c r="K216" s="367"/>
    </row>
    <row r="217" s="1" customFormat="1" ht="15" customHeight="1">
      <c r="B217" s="366"/>
      <c r="C217" s="294"/>
      <c r="D217" s="294"/>
      <c r="E217" s="294"/>
      <c r="F217" s="317">
        <v>3</v>
      </c>
      <c r="G217" s="355"/>
      <c r="H217" s="346" t="s">
        <v>824</v>
      </c>
      <c r="I217" s="346"/>
      <c r="J217" s="346"/>
      <c r="K217" s="367"/>
    </row>
    <row r="218" s="1" customFormat="1" ht="15" customHeight="1">
      <c r="B218" s="366"/>
      <c r="C218" s="294"/>
      <c r="D218" s="294"/>
      <c r="E218" s="294"/>
      <c r="F218" s="317">
        <v>4</v>
      </c>
      <c r="G218" s="355"/>
      <c r="H218" s="346" t="s">
        <v>825</v>
      </c>
      <c r="I218" s="346"/>
      <c r="J218" s="346"/>
      <c r="K218" s="367"/>
    </row>
    <row r="219" s="1" customFormat="1" ht="12.75" customHeight="1">
      <c r="B219" s="368"/>
      <c r="C219" s="369"/>
      <c r="D219" s="369"/>
      <c r="E219" s="369"/>
      <c r="F219" s="369"/>
      <c r="G219" s="369"/>
      <c r="H219" s="369"/>
      <c r="I219" s="369"/>
      <c r="J219" s="369"/>
      <c r="K219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Adamec</dc:creator>
  <cp:lastModifiedBy>Jiří Adamec</cp:lastModifiedBy>
  <dcterms:created xsi:type="dcterms:W3CDTF">2025-07-15T10:56:00Z</dcterms:created>
  <dcterms:modified xsi:type="dcterms:W3CDTF">2025-07-15T10:56:05Z</dcterms:modified>
</cp:coreProperties>
</file>